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 yWindow="399" windowWidth="14945" windowHeight="9039" tabRatio="814" activeTab="0"/>
  </bookViews>
  <sheets>
    <sheet name="Index" sheetId="1" r:id="rId1"/>
    <sheet name="Consumer spending" sheetId="2" r:id="rId2"/>
    <sheet name="Taxes &amp; gov. spending" sheetId="3" r:id="rId3"/>
    <sheet name="Consumer debt" sheetId="4" r:id="rId4"/>
    <sheet name="Federal debt" sheetId="5" r:id="rId5"/>
    <sheet name="GDP" sheetId="6" r:id="rId6"/>
    <sheet name="Landfills" sheetId="7" r:id="rId7"/>
    <sheet name="Global Electricty" sheetId="8" r:id="rId8"/>
  </sheets>
  <definedNames/>
  <calcPr fullCalcOnLoad="1"/>
</workbook>
</file>

<file path=xl/sharedStrings.xml><?xml version="1.0" encoding="utf-8"?>
<sst xmlns="http://schemas.openxmlformats.org/spreadsheetml/2006/main" count="303" uniqueCount="233">
  <si>
    <t>Table 1.1.5. Gross Domestic Product</t>
  </si>
  <si>
    <t>[Billions of dollars] Seasonally adjusted at annual rates</t>
  </si>
  <si>
    <t>Bureau of Economic Analysis</t>
  </si>
  <si>
    <t>Line</t>
  </si>
  <si>
    <t> </t>
  </si>
  <si>
    <t>2009</t>
  </si>
  <si>
    <t>2010</t>
  </si>
  <si>
    <t>2011</t>
  </si>
  <si>
    <t>2012</t>
  </si>
  <si>
    <t>2013</t>
  </si>
  <si>
    <t>I</t>
  </si>
  <si>
    <t>II</t>
  </si>
  <si>
    <t>III</t>
  </si>
  <si>
    <t>IV</t>
  </si>
  <si>
    <t>1</t>
  </si>
  <si>
    <t xml:space="preserve">    Gross domestic product</t>
  </si>
  <si>
    <t>2</t>
  </si>
  <si>
    <t>Personal consumption expenditures</t>
  </si>
  <si>
    <t>3</t>
  </si>
  <si>
    <t xml:space="preserve">  Goods</t>
  </si>
  <si>
    <t>4</t>
  </si>
  <si>
    <t xml:space="preserve">    Durable goods</t>
  </si>
  <si>
    <t>5</t>
  </si>
  <si>
    <t xml:space="preserve">    Nondurable goods</t>
  </si>
  <si>
    <t>6</t>
  </si>
  <si>
    <t xml:space="preserve">  Services</t>
  </si>
  <si>
    <t>7</t>
  </si>
  <si>
    <t>Gross private domestic investment</t>
  </si>
  <si>
    <t>8</t>
  </si>
  <si>
    <t xml:space="preserve">  Fixed investment</t>
  </si>
  <si>
    <t>9</t>
  </si>
  <si>
    <t xml:space="preserve">    Nonresidential</t>
  </si>
  <si>
    <t>10</t>
  </si>
  <si>
    <t xml:space="preserve">      Structures</t>
  </si>
  <si>
    <t>11</t>
  </si>
  <si>
    <t xml:space="preserve">      Equipment</t>
  </si>
  <si>
    <t>12</t>
  </si>
  <si>
    <t xml:space="preserve">      Intellectual property products</t>
  </si>
  <si>
    <t>13</t>
  </si>
  <si>
    <t xml:space="preserve">    Residential</t>
  </si>
  <si>
    <t>14</t>
  </si>
  <si>
    <t xml:space="preserve">  Change in private inventories</t>
  </si>
  <si>
    <t>15</t>
  </si>
  <si>
    <t>Net exports of goods and services</t>
  </si>
  <si>
    <t>16</t>
  </si>
  <si>
    <t xml:space="preserve">  Exports</t>
  </si>
  <si>
    <t>17</t>
  </si>
  <si>
    <t xml:space="preserve">    Goods</t>
  </si>
  <si>
    <t>18</t>
  </si>
  <si>
    <t xml:space="preserve">    Services</t>
  </si>
  <si>
    <t>19</t>
  </si>
  <si>
    <t xml:space="preserve">  Imports</t>
  </si>
  <si>
    <t>20</t>
  </si>
  <si>
    <t>21</t>
  </si>
  <si>
    <t>22</t>
  </si>
  <si>
    <t>Government consumption expenditures and gross investment</t>
  </si>
  <si>
    <t>23</t>
  </si>
  <si>
    <t xml:space="preserve">  Federal</t>
  </si>
  <si>
    <t>24</t>
  </si>
  <si>
    <t xml:space="preserve">    National defense</t>
  </si>
  <si>
    <t>25</t>
  </si>
  <si>
    <t xml:space="preserve">    Nondefense</t>
  </si>
  <si>
    <t>26</t>
  </si>
  <si>
    <t xml:space="preserve">  State and local</t>
  </si>
  <si>
    <t>Calculated by Just Facts</t>
  </si>
  <si>
    <t>Date</t>
  </si>
  <si>
    <t>Total Public Debt Outstanding</t>
  </si>
  <si>
    <t>Quarter</t>
  </si>
  <si>
    <t>Increase</t>
  </si>
  <si>
    <t xml:space="preserve">    Gross domestic product (billion $)</t>
  </si>
  <si>
    <t>The national debt grew by 62% over the past five years.</t>
  </si>
  <si>
    <t>The U.S. economy grew by 14% over the past five years.</t>
  </si>
  <si>
    <t>Legend / Footnotes:</t>
  </si>
  <si>
    <t xml:space="preserve">  Net lending or net borrowing (-)</t>
  </si>
  <si>
    <t>38</t>
  </si>
  <si>
    <t xml:space="preserve">    Less: Consumption of fixed capital</t>
  </si>
  <si>
    <t>37</t>
  </si>
  <si>
    <t xml:space="preserve">    Net purchases of nonproduced assets</t>
  </si>
  <si>
    <t>36</t>
  </si>
  <si>
    <t xml:space="preserve">    Capital transfer payments</t>
  </si>
  <si>
    <t>35</t>
  </si>
  <si>
    <t xml:space="preserve">    Gross government investment</t>
  </si>
  <si>
    <t>34</t>
  </si>
  <si>
    <t xml:space="preserve">    Current expenditures</t>
  </si>
  <si>
    <t>33</t>
  </si>
  <si>
    <t xml:space="preserve">  Total expenditures</t>
  </si>
  <si>
    <t>32</t>
  </si>
  <si>
    <t xml:space="preserve">    Capital transfer receipts</t>
  </si>
  <si>
    <t>31</t>
  </si>
  <si>
    <t xml:space="preserve">    Current receipts</t>
  </si>
  <si>
    <t>30</t>
  </si>
  <si>
    <t xml:space="preserve">  Total receipts</t>
  </si>
  <si>
    <t>29</t>
  </si>
  <si>
    <t/>
  </si>
  <si>
    <t>Addenda:</t>
  </si>
  <si>
    <t>Other</t>
  </si>
  <si>
    <t>28</t>
  </si>
  <si>
    <t>Social insurance funds</t>
  </si>
  <si>
    <t>27</t>
  </si>
  <si>
    <t xml:space="preserve">    Net government saving</t>
  </si>
  <si>
    <t>Subsidies 2</t>
  </si>
  <si>
    <t xml:space="preserve">  To the rest of the world</t>
  </si>
  <si>
    <t xml:space="preserve">  To persons and business 1</t>
  </si>
  <si>
    <t>Interest payments 1</t>
  </si>
  <si>
    <t xml:space="preserve">  Other current transfer payments to the rest of the world (net) 3</t>
  </si>
  <si>
    <t xml:space="preserve">    To the rest of the world 3</t>
  </si>
  <si>
    <t xml:space="preserve">    To persons</t>
  </si>
  <si>
    <t xml:space="preserve">  Government social benefits</t>
  </si>
  <si>
    <t>Current transfer payments</t>
  </si>
  <si>
    <t>Consumption expenditures</t>
  </si>
  <si>
    <t>Current surplus of government enterprises 2</t>
  </si>
  <si>
    <t xml:space="preserve">  From persons</t>
  </si>
  <si>
    <t xml:space="preserve">  From business (net)</t>
  </si>
  <si>
    <t>Current transfer receipts</t>
  </si>
  <si>
    <t xml:space="preserve">  Dividends</t>
  </si>
  <si>
    <t>Income receipts on assets</t>
  </si>
  <si>
    <t>Contributions for government social insurance</t>
  </si>
  <si>
    <t xml:space="preserve">  Taxes from the rest of the world</t>
  </si>
  <si>
    <t xml:space="preserve">  Taxes on corporate income</t>
  </si>
  <si>
    <t xml:space="preserve">  Taxes on production and imports</t>
  </si>
  <si>
    <t xml:space="preserve">  Personal current taxes</t>
  </si>
  <si>
    <t>Current tax receipts</t>
  </si>
  <si>
    <t>[Billions of dollars]</t>
  </si>
  <si>
    <t>Table 3.1. Government Current Receipts and Expenditures</t>
  </si>
  <si>
    <t>NOTES:</t>
  </si>
  <si>
    <t>Total expenditures (billions $)</t>
  </si>
  <si>
    <t>Total expenditures per household</t>
  </si>
  <si>
    <t>Total current taxes† (billions $)</t>
  </si>
  <si>
    <t>† Contributions for government social insurance are a type of tax. ["A Primer on BEA's Government Accounts." By Bruce E. Baker and Pamela A. Kelly. U.S. Bureau of Economic Analysis, March 2008. http://www.bea.gov/scb/pdf/2008/03 March/0308_primer.pdf. Page 33: "Social insurance contributions. These finance the provision of certain social benefits to qualified persons. These contributions include contributions for social security, Medicare, unemployment insurance, and a number of smaller programs."]</t>
  </si>
  <si>
    <t>Total U.S. households‡</t>
  </si>
  <si>
    <t>Year</t>
  </si>
  <si>
    <t>Landfill material (cubic yards)</t>
  </si>
  <si>
    <t>Landfill area based on 10 yards of height (square miles)</t>
  </si>
  <si>
    <t>Cumulative landfill area (square miles)</t>
  </si>
  <si>
    <t>Total</t>
  </si>
  <si>
    <t>Paper: "Estimating Method and Use of Landfill Settlement." By Michael L. Leonard and Kenneth J. Floom. American Society of Civil Engineers, Proceedings of Sessions of Geo‐Denver, 2000. http://www.scs-secure.com/Papers/Estimating_method_and_use_of_landfill_settlement_MLeonard&amp;KFloom.pdf</t>
  </si>
  <si>
    <t>Pages 3-4: "Table 1 - Landfill Densities … Long-Term Density [metric tons/m3 (lb/yd3)] … Landfilling … Defined as weight of refuse divided by total air space consumed by refuse, cover soil and other operations soil."</t>
  </si>
  <si>
    <t xml:space="preserve">Long-term landfilling density (lbs/cubic yard) </t>
  </si>
  <si>
    <t>Landfill</t>
  </si>
  <si>
    <t>High</t>
  </si>
  <si>
    <t>Low</t>
  </si>
  <si>
    <t>Average</t>
  </si>
  <si>
    <t>Tajiguas</t>
  </si>
  <si>
    <t>El Sobrante</t>
  </si>
  <si>
    <t>Olinda Alpha</t>
  </si>
  <si>
    <t>FRB</t>
  </si>
  <si>
    <t>Prima Descheca</t>
  </si>
  <si>
    <t>Toland Road</t>
  </si>
  <si>
    <t>5 in LA County</t>
  </si>
  <si>
    <t>Across Canada</t>
  </si>
  <si>
    <t>General</t>
  </si>
  <si>
    <t>OII</t>
  </si>
  <si>
    <t>So. California</t>
  </si>
  <si>
    <t>General in Central Maine</t>
  </si>
  <si>
    <t>Population (July 1)†</t>
  </si>
  <si>
    <t>Landfill material (lbs.)‡</t>
  </si>
  <si>
    <t>Portion of total U.S. land area§</t>
  </si>
  <si>
    <t>Item</t>
  </si>
  <si>
    <t>Percent change 2011-2012</t>
  </si>
  <si>
    <t>Average annual expenditures:</t>
  </si>
  <si>
    <t xml:space="preserve"> Food</t>
  </si>
  <si>
    <t xml:space="preserve">    At home</t>
  </si>
  <si>
    <t xml:space="preserve">    Away from home</t>
  </si>
  <si>
    <t xml:space="preserve"> Housing</t>
  </si>
  <si>
    <t xml:space="preserve"> Apparel and services</t>
  </si>
  <si>
    <t xml:space="preserve"> Transportation</t>
  </si>
  <si>
    <t xml:space="preserve"> Health care</t>
  </si>
  <si>
    <t xml:space="preserve"> Entertainment</t>
  </si>
  <si>
    <t xml:space="preserve"> Cash contributions</t>
  </si>
  <si>
    <t xml:space="preserve"> Personal insurance and pensions</t>
  </si>
  <si>
    <t xml:space="preserve"> All other expenditures</t>
  </si>
  <si>
    <t>Food, housing, &amp; clothing combined</t>
  </si>
  <si>
    <t>The average U.S. household spends about $25,000 per year on food, housing, and clothing combined.</t>
  </si>
  <si>
    <t>Dataset: "Average Number of People per Household, by Race and Hispanic Origin, Marital Status, Age, and Education of Householder: 2013." U.S. Census Bureau, November 2013. http://www.census.gov/hhes/families/data/cps2013.html. Total households = 122,459,000</t>
  </si>
  <si>
    <t>Consumer debt, 2013Q3 (billion $)</t>
  </si>
  <si>
    <t>Households, 2013</t>
  </si>
  <si>
    <t>Consumer debt per household</t>
  </si>
  <si>
    <t>If the U.S. stopped recycling and buried all of its trash for the next 100 years in a single landfill that was 30 feet high, it would cover 0.05% of the nation's land area.</t>
  </si>
  <si>
    <t>Report: "Flow of Funds Accounts of the United States, Flows and Outstandings, Second Quarter 2014." Board of Governors of the Federal Reserve System, September 18, 2014. http://www.federalreserve.gov/releases/z1/current/z1.pdf</t>
  </si>
  <si>
    <t>Page 5: "Table D.3 Credit Market Debt Outstanding by Sector ... Billions of dollars; quarterly figures are seasonally adjusted … Households ... Total ... 2014Q2 [=] 13179.2"</t>
  </si>
  <si>
    <t>Percent change 2012-2013</t>
  </si>
  <si>
    <t>News release: "Consumer Expenditures—2013." U.S. Bureau of Labor Statistics, September 9, 2014. http://www.bls.gov/news.release/pdf/cesan.pdf</t>
  </si>
  <si>
    <t>3. Prior to 1960, government social benefits to the rest of the world are included in line 23, "Other current transfer payments to the rest of the world (net)."</t>
  </si>
  <si>
    <t>2. Prior to 1959, subsidies (line 27) and the current surplus of government enterprises (line 16) are not shown separately; subsidies are presented net of the current surplus of government enterprises.</t>
  </si>
  <si>
    <t>1. Prior to 1960, interest payments to persons and business (line 25) and interest receipts on line 10 are not shown separately, but are included in interest payments (line 24), which is shown net of interest receipts. Interest payments to persons and business includes interest accrued on the actuarial liabilities of defined benefit pension plans for government employees.</t>
  </si>
  <si>
    <t>40</t>
  </si>
  <si>
    <t>39</t>
  </si>
  <si>
    <t xml:space="preserve">    Rents and royalties</t>
  </si>
  <si>
    <t xml:space="preserve">    Interest receipts 1</t>
  </si>
  <si>
    <t xml:space="preserve">  Interest and miscellaneous receipts</t>
  </si>
  <si>
    <t>Last Revised on: October 30, 2014 - Next Release Date November 25, 2014</t>
  </si>
  <si>
    <t>Downloaded October 31, 2014 at http://www.bea.gov/iTable/iTable.cfm?ReqID=9&amp;step=1#reqid=9&amp;step=1&amp;isuri=1</t>
  </si>
  <si>
    <t>‡ Dataset: "Average Number of People per Household, by Race and Hispanic Origin, Marital Status, Age, and Education of Householder: 2013." U.S. Census Bureau, November 2013. http://www.census.gov/hhes/families/data/cps2013.html. Total households = 122,459,000</t>
  </si>
  <si>
    <t>Total current taxes per household</t>
  </si>
  <si>
    <t>Consumer debt is $108,000 per household.</t>
  </si>
  <si>
    <t>Web page: "The Debt to the Penny and Who Holds It." United States Department of the Treasury, Bureau of the Public Debt. Accessed October 31, 2014 at http://www.treasurydirect.gov/NP/BPDLogin?application=np</t>
  </si>
  <si>
    <t>2014</t>
  </si>
  <si>
    <t>2009Q3</t>
  </si>
  <si>
    <t>2014Q3</t>
  </si>
  <si>
    <t>‡ Report: "Municipal Solid Waste Generation, Recycling, and Disposal in the United States: Facts and Figures for 2012." EPA, Office of Solid Waste and Emergency Response, February 27, 2014. http://www.epa.gov/solidwaste/nonhaz/municipal/pubs/2012_msw_fs.pdf</t>
  </si>
  <si>
    <t>Page 1: "In 2012, Americans generated about 251 million tons[1] of trash and recycled and composted almost 87 million tons of this material, equivalent to a 34.5 percent recycling rate (See Figure 1 and Figure 2). On average, Americans recycled and composted 1.51 pounds out of our individual waste generation rate of 4.38 pounds per person per day. … [1 ]U.S. short tons unless specified."</t>
  </si>
  <si>
    <t>Resident Population, July 1, 2013</t>
  </si>
  <si>
    <t>Resident Population, July 1, 2014</t>
  </si>
  <si>
    <t>Increase from 2013 to 2014</t>
  </si>
  <si>
    <t>† Dataset: "Monthly Population Estimates for the United States: April 1, 2010 to December 1, 2014." U.S. Census Bureau, Population Division, September 2014. http://www.census.gov/popest/data/index.html</t>
  </si>
  <si>
    <t>Waste generation rate (pounds per person per day)</t>
  </si>
  <si>
    <t>Land area in square miles, 2010</t>
  </si>
  <si>
    <t>§ Web page: "State &amp; County QuickFacts: USA." U.S. Census Bureau, July 8, 2014. http://quickfacts.census.gov/qfd/states/00000.html</t>
  </si>
  <si>
    <t>Report: "International Energy Outlook 2013." U.S. Energy Information Administration, July 25, 2013. http://www.eia.gov/forecasts/ieo/pdf/0484(2013).pdf</t>
  </si>
  <si>
    <t>Source</t>
  </si>
  <si>
    <t>Liquids</t>
  </si>
  <si>
    <t xml:space="preserve">Natural gas </t>
  </si>
  <si>
    <t>Coal</t>
  </si>
  <si>
    <t>Nuclear</t>
  </si>
  <si>
    <t>Renewables</t>
  </si>
  <si>
    <t xml:space="preserve">Total world </t>
  </si>
  <si>
    <t>Page 93: "Table 13. OECD and non-OECD net electricity generation by energy source, 2010-2040 (trillion kilowatthours) ... World ... 2015"</t>
  </si>
  <si>
    <t>Page 97: "Table 14. OECD and non-OECD net renewable electricity generation by energy source, 2010-2040 (billion kilowatthours) … World … 2015"</t>
  </si>
  <si>
    <t>Hydroelectric</t>
  </si>
  <si>
    <t>Wind</t>
  </si>
  <si>
    <t>Geothermal</t>
  </si>
  <si>
    <t>Solar</t>
  </si>
  <si>
    <t>Portion of Total World</t>
  </si>
  <si>
    <t xml:space="preserve">   Hydroelectric</t>
  </si>
  <si>
    <t xml:space="preserve">   Wind</t>
  </si>
  <si>
    <t xml:space="preserve">   Geothermal</t>
  </si>
  <si>
    <t xml:space="preserve">   Solar</t>
  </si>
  <si>
    <t xml:space="preserve">   Other</t>
  </si>
  <si>
    <t>2015 World Net Electricity Generation</t>
  </si>
  <si>
    <t xml:space="preserve">Coal power plants produce about 39% of the world's electricity, as compared to  21% for natural gas, 12% for nuclear, and 0.7% for solar. </t>
  </si>
  <si>
    <t xml:space="preserve">In 2013, federal, state and local governments collected a combined total of $4.4 trillion in taxes or an average of $33,006 for every household in the U.S. </t>
  </si>
  <si>
    <t xml:space="preserve">In 2013, federal, state and local governments spent a combined total of $5.8 trillion or an average of $47,137 for every household in the U.S. </t>
  </si>
  <si>
    <t>Data and calculations for "Pre-Election Poll: Voters Broadly Misinformed about Key Issues"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</si>
</sst>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0%"/>
    <numFmt numFmtId="171" formatCode="#,##0.0"/>
    <numFmt numFmtId="172" formatCode="0.0%"/>
  </numFmts>
  <fonts count="47">
    <font>
      <sz val="10"/>
      <name val="Arial"/>
      <family val="0"/>
    </font>
    <font>
      <b/>
      <sz val="10"/>
      <name val="Arial"/>
      <family val="2"/>
    </font>
    <font>
      <i/>
      <sz val="10"/>
      <name val="Arial"/>
      <family val="2"/>
    </font>
    <font>
      <b/>
      <i/>
      <sz val="15"/>
      <name val="Arial"/>
      <family val="2"/>
    </font>
    <font>
      <b/>
      <sz val="10"/>
      <color indexed="9"/>
      <name val="Arial"/>
      <family val="2"/>
    </font>
    <font>
      <sz val="13"/>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5">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xf>
    <xf numFmtId="0" fontId="1" fillId="0" borderId="0" xfId="0" applyFont="1" applyAlignment="1">
      <alignment/>
    </xf>
    <xf numFmtId="0" fontId="0" fillId="33" borderId="0" xfId="0" applyFill="1" applyAlignment="1">
      <alignment/>
    </xf>
    <xf numFmtId="9" fontId="0" fillId="33" borderId="0" xfId="0" applyNumberFormat="1" applyFill="1" applyAlignment="1">
      <alignment horizontal="center"/>
    </xf>
    <xf numFmtId="0" fontId="1" fillId="0" borderId="0" xfId="0" applyFont="1" applyFill="1" applyAlignment="1">
      <alignment horizontal="center"/>
    </xf>
    <xf numFmtId="0" fontId="0" fillId="0" borderId="0" xfId="58">
      <alignment/>
      <protection/>
    </xf>
    <xf numFmtId="0" fontId="1" fillId="0" borderId="0" xfId="58" applyFont="1">
      <alignment/>
      <protection/>
    </xf>
    <xf numFmtId="3" fontId="0" fillId="33" borderId="0" xfId="58" applyNumberFormat="1" applyFill="1">
      <alignment/>
      <protection/>
    </xf>
    <xf numFmtId="3" fontId="0" fillId="0" borderId="0" xfId="58" applyNumberFormat="1" applyFill="1">
      <alignment/>
      <protection/>
    </xf>
    <xf numFmtId="168" fontId="0" fillId="33" borderId="0" xfId="58" applyNumberFormat="1" applyFill="1">
      <alignment/>
      <protection/>
    </xf>
    <xf numFmtId="0" fontId="45" fillId="0" borderId="0" xfId="57" applyFont="1" applyAlignment="1">
      <alignment horizontal="center" vertical="center" wrapText="1"/>
      <protection/>
    </xf>
    <xf numFmtId="0" fontId="45" fillId="0" borderId="0" xfId="0" applyFont="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lignment horizontal="center"/>
    </xf>
    <xf numFmtId="0" fontId="45" fillId="0" borderId="10" xfId="0" applyFont="1" applyBorder="1" applyAlignment="1">
      <alignment horizontal="center" vertical="center" wrapText="1"/>
    </xf>
    <xf numFmtId="0" fontId="28" fillId="33" borderId="0" xfId="57" applyFont="1" applyFill="1">
      <alignment/>
      <protection/>
    </xf>
    <xf numFmtId="0" fontId="28" fillId="0" borderId="0" xfId="57" applyFont="1">
      <alignment/>
      <protection/>
    </xf>
    <xf numFmtId="0" fontId="26" fillId="0" borderId="0" xfId="0" applyFont="1" applyAlignment="1">
      <alignment/>
    </xf>
    <xf numFmtId="6" fontId="26" fillId="0" borderId="0" xfId="0" applyNumberFormat="1" applyFont="1" applyAlignment="1">
      <alignment/>
    </xf>
    <xf numFmtId="3" fontId="26" fillId="0" borderId="0" xfId="0" applyNumberFormat="1" applyFont="1" applyAlignment="1">
      <alignment/>
    </xf>
    <xf numFmtId="0" fontId="26" fillId="33" borderId="0" xfId="0" applyFont="1" applyFill="1" applyAlignment="1">
      <alignment/>
    </xf>
    <xf numFmtId="3" fontId="26" fillId="33" borderId="0" xfId="0" applyNumberFormat="1" applyFont="1" applyFill="1" applyAlignment="1">
      <alignment/>
    </xf>
    <xf numFmtId="0" fontId="26" fillId="0" borderId="0" xfId="0" applyFont="1" applyAlignment="1">
      <alignment wrapText="1"/>
    </xf>
    <xf numFmtId="168" fontId="26" fillId="33" borderId="0" xfId="0" applyNumberFormat="1" applyFont="1" applyFill="1" applyAlignment="1">
      <alignment/>
    </xf>
    <xf numFmtId="14" fontId="28" fillId="0" borderId="0" xfId="57" applyNumberFormat="1" applyFont="1" applyAlignment="1">
      <alignment horizontal="center"/>
      <protection/>
    </xf>
    <xf numFmtId="4" fontId="28" fillId="0" borderId="0" xfId="57" applyNumberFormat="1" applyFont="1" applyAlignment="1">
      <alignment horizontal="center"/>
      <protection/>
    </xf>
    <xf numFmtId="0" fontId="27" fillId="0" borderId="0" xfId="0" applyFont="1" applyAlignment="1">
      <alignment horizontal="center"/>
    </xf>
    <xf numFmtId="0" fontId="27" fillId="0" borderId="0" xfId="0" applyFont="1" applyFill="1" applyAlignment="1">
      <alignment horizontal="center"/>
    </xf>
    <xf numFmtId="9" fontId="26" fillId="33" borderId="0" xfId="0" applyNumberFormat="1" applyFont="1" applyFill="1" applyAlignment="1">
      <alignment horizontal="center"/>
    </xf>
    <xf numFmtId="0" fontId="28" fillId="0" borderId="0" xfId="57" applyFont="1" applyAlignment="1">
      <alignment horizontal="center"/>
      <protection/>
    </xf>
    <xf numFmtId="3" fontId="28" fillId="0" borderId="0" xfId="57" applyNumberFormat="1" applyFont="1" applyAlignment="1">
      <alignment horizontal="center"/>
      <protection/>
    </xf>
    <xf numFmtId="1" fontId="28" fillId="0" borderId="0" xfId="57" applyNumberFormat="1" applyFont="1" applyAlignment="1">
      <alignment horizontal="center"/>
      <protection/>
    </xf>
    <xf numFmtId="0" fontId="26" fillId="0"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Alignment="1">
      <alignment/>
    </xf>
    <xf numFmtId="0" fontId="26" fillId="0" borderId="10" xfId="0" applyFont="1" applyBorder="1" applyAlignment="1">
      <alignment horizontal="center" vertical="center"/>
    </xf>
    <xf numFmtId="0" fontId="26" fillId="33" borderId="10" xfId="0" applyFont="1" applyFill="1" applyBorder="1" applyAlignment="1">
      <alignment horizontal="center" vertical="center"/>
    </xf>
    <xf numFmtId="0" fontId="26" fillId="0" borderId="0" xfId="0" applyFont="1" applyBorder="1" applyAlignment="1">
      <alignment/>
    </xf>
    <xf numFmtId="0" fontId="26" fillId="0" borderId="0" xfId="0" applyFont="1" applyBorder="1" applyAlignment="1">
      <alignment horizontal="center" vertical="center"/>
    </xf>
    <xf numFmtId="168" fontId="27" fillId="0" borderId="0" xfId="0" applyNumberFormat="1" applyFont="1" applyAlignment="1">
      <alignment horizontal="center"/>
    </xf>
    <xf numFmtId="168" fontId="28" fillId="0" borderId="0" xfId="57" applyNumberFormat="1" applyFont="1" applyAlignment="1">
      <alignment horizontal="center"/>
      <protection/>
    </xf>
    <xf numFmtId="168" fontId="26" fillId="0" borderId="0" xfId="0" applyNumberFormat="1" applyFont="1" applyAlignment="1">
      <alignment/>
    </xf>
    <xf numFmtId="0" fontId="4" fillId="34" borderId="11" xfId="0" applyFont="1" applyFill="1" applyBorder="1" applyAlignment="1">
      <alignment horizontal="center"/>
    </xf>
    <xf numFmtId="0" fontId="1" fillId="0" borderId="0" xfId="0" applyFont="1" applyAlignment="1">
      <alignment/>
    </xf>
    <xf numFmtId="171" fontId="0" fillId="0" borderId="0" xfId="0" applyNumberFormat="1" applyAlignment="1">
      <alignment horizontal="center"/>
    </xf>
    <xf numFmtId="0" fontId="26" fillId="0" borderId="12" xfId="0" applyFont="1" applyBorder="1" applyAlignment="1">
      <alignment horizontal="left" vertical="top" wrapText="1"/>
    </xf>
    <xf numFmtId="0" fontId="26" fillId="0" borderId="0" xfId="0" applyFont="1" applyBorder="1" applyAlignment="1">
      <alignment horizontal="left" vertical="top" wrapText="1"/>
    </xf>
    <xf numFmtId="0" fontId="26" fillId="0" borderId="13" xfId="0" applyFont="1" applyBorder="1" applyAlignment="1">
      <alignment horizontal="left" vertical="top" wrapText="1"/>
    </xf>
    <xf numFmtId="0" fontId="26" fillId="0" borderId="14" xfId="0" applyFont="1" applyBorder="1" applyAlignment="1">
      <alignment/>
    </xf>
    <xf numFmtId="0" fontId="28" fillId="0" borderId="0" xfId="57" applyFont="1" applyBorder="1" applyAlignment="1">
      <alignment horizontal="center"/>
      <protection/>
    </xf>
    <xf numFmtId="0" fontId="28" fillId="0" borderId="13" xfId="57" applyFont="1" applyBorder="1" applyAlignment="1">
      <alignment horizontal="center"/>
      <protection/>
    </xf>
    <xf numFmtId="0" fontId="45" fillId="0" borderId="14" xfId="0" applyFont="1" applyBorder="1" applyAlignment="1">
      <alignment horizontal="center" vertical="center" wrapText="1"/>
    </xf>
    <xf numFmtId="0" fontId="45" fillId="0" borderId="0" xfId="0" applyFont="1" applyBorder="1" applyAlignment="1">
      <alignment horizontal="center" vertical="center" wrapText="1"/>
    </xf>
    <xf numFmtId="0" fontId="26" fillId="0" borderId="15" xfId="0" applyFont="1" applyBorder="1" applyAlignment="1">
      <alignment/>
    </xf>
    <xf numFmtId="0" fontId="26" fillId="0" borderId="16" xfId="0" applyFont="1" applyBorder="1" applyAlignment="1">
      <alignment horizontal="center" vertical="center"/>
    </xf>
    <xf numFmtId="0" fontId="28" fillId="0" borderId="17" xfId="57" applyFont="1" applyBorder="1" applyAlignment="1">
      <alignment horizontal="center"/>
      <protection/>
    </xf>
    <xf numFmtId="0" fontId="26" fillId="0" borderId="13" xfId="0" applyFont="1" applyBorder="1" applyAlignment="1">
      <alignment/>
    </xf>
    <xf numFmtId="0" fontId="26" fillId="0" borderId="12" xfId="0" applyFont="1" applyBorder="1" applyAlignment="1">
      <alignment vertical="top" wrapText="1"/>
    </xf>
    <xf numFmtId="0" fontId="26" fillId="0" borderId="0" xfId="0" applyFont="1" applyBorder="1" applyAlignment="1">
      <alignment vertical="top" wrapText="1"/>
    </xf>
    <xf numFmtId="0" fontId="26" fillId="0" borderId="12" xfId="0" applyFont="1" applyBorder="1" applyAlignment="1">
      <alignment/>
    </xf>
    <xf numFmtId="0" fontId="28" fillId="0" borderId="0" xfId="57" applyFont="1" applyBorder="1">
      <alignment/>
      <protection/>
    </xf>
    <xf numFmtId="0" fontId="45" fillId="0" borderId="12" xfId="57" applyFont="1" applyBorder="1" applyAlignment="1">
      <alignment horizontal="center" vertical="center" wrapText="1"/>
      <protection/>
    </xf>
    <xf numFmtId="3" fontId="45" fillId="0" borderId="0" xfId="57" applyNumberFormat="1" applyFont="1" applyBorder="1" applyAlignment="1">
      <alignment horizontal="center" vertical="center" wrapText="1"/>
      <protection/>
    </xf>
    <xf numFmtId="0" fontId="45" fillId="0" borderId="0" xfId="57" applyFont="1" applyBorder="1" applyAlignment="1">
      <alignment horizontal="center" vertical="center" wrapText="1"/>
      <protection/>
    </xf>
    <xf numFmtId="4" fontId="45" fillId="0" borderId="0" xfId="57" applyNumberFormat="1" applyFont="1" applyBorder="1" applyAlignment="1">
      <alignment horizontal="center" vertical="center" wrapText="1"/>
      <protection/>
    </xf>
    <xf numFmtId="0" fontId="45" fillId="0" borderId="13" xfId="57" applyFont="1" applyBorder="1" applyAlignment="1">
      <alignment horizontal="center" vertical="center" wrapText="1"/>
      <protection/>
    </xf>
    <xf numFmtId="0" fontId="28" fillId="0" borderId="12" xfId="57" applyFont="1" applyBorder="1" applyAlignment="1">
      <alignment horizontal="center"/>
      <protection/>
    </xf>
    <xf numFmtId="3" fontId="28" fillId="0" borderId="0" xfId="57" applyNumberFormat="1" applyFont="1" applyBorder="1" applyAlignment="1">
      <alignment horizontal="center"/>
      <protection/>
    </xf>
    <xf numFmtId="0" fontId="28" fillId="33" borderId="0" xfId="57" applyFont="1" applyFill="1" applyBorder="1" applyAlignment="1">
      <alignment horizontal="center"/>
      <protection/>
    </xf>
    <xf numFmtId="3" fontId="28" fillId="33" borderId="0" xfId="57" applyNumberFormat="1" applyFont="1" applyFill="1" applyBorder="1" applyAlignment="1">
      <alignment horizontal="center"/>
      <protection/>
    </xf>
    <xf numFmtId="4" fontId="28" fillId="33" borderId="0" xfId="57" applyNumberFormat="1" applyFont="1" applyFill="1" applyBorder="1" applyAlignment="1">
      <alignment horizontal="center"/>
      <protection/>
    </xf>
    <xf numFmtId="0" fontId="28" fillId="0" borderId="18" xfId="57" applyFont="1" applyBorder="1" applyAlignment="1">
      <alignment horizontal="center"/>
      <protection/>
    </xf>
    <xf numFmtId="3" fontId="28" fillId="0" borderId="19" xfId="57" applyNumberFormat="1" applyFont="1" applyBorder="1" applyAlignment="1">
      <alignment horizontal="center"/>
      <protection/>
    </xf>
    <xf numFmtId="0" fontId="26" fillId="0" borderId="0" xfId="0" applyFont="1" applyBorder="1" applyAlignment="1">
      <alignment horizontal="center" vertical="top" wrapText="1"/>
    </xf>
    <xf numFmtId="4" fontId="26" fillId="0" borderId="0" xfId="0" applyNumberFormat="1" applyFont="1" applyBorder="1" applyAlignment="1">
      <alignment horizontal="center" vertical="top" wrapText="1"/>
    </xf>
    <xf numFmtId="3" fontId="26" fillId="0" borderId="0" xfId="0" applyNumberFormat="1" applyFont="1" applyBorder="1" applyAlignment="1">
      <alignment/>
    </xf>
    <xf numFmtId="172" fontId="26" fillId="33" borderId="0" xfId="0" applyNumberFormat="1" applyFont="1" applyFill="1" applyBorder="1" applyAlignment="1">
      <alignment/>
    </xf>
    <xf numFmtId="172" fontId="26" fillId="0" borderId="0" xfId="0" applyNumberFormat="1" applyFont="1" applyFill="1" applyBorder="1" applyAlignment="1">
      <alignment/>
    </xf>
    <xf numFmtId="169" fontId="28" fillId="0" borderId="0" xfId="57" applyNumberFormat="1" applyFont="1" applyFill="1" applyBorder="1" applyAlignment="1">
      <alignment horizontal="center"/>
      <protection/>
    </xf>
    <xf numFmtId="0" fontId="45" fillId="0" borderId="0" xfId="57" applyFont="1" applyFill="1" applyBorder="1" applyAlignment="1">
      <alignment horizontal="left" vertical="top"/>
      <protection/>
    </xf>
    <xf numFmtId="0" fontId="45" fillId="0" borderId="0" xfId="57" applyFont="1" applyBorder="1">
      <alignment/>
      <protection/>
    </xf>
    <xf numFmtId="0" fontId="26" fillId="0" borderId="13" xfId="0" applyFont="1" applyBorder="1" applyAlignment="1">
      <alignment vertical="top" wrapText="1"/>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45" fillId="33" borderId="22" xfId="0" applyFont="1" applyFill="1" applyBorder="1" applyAlignment="1">
      <alignment horizontal="center" vertical="center"/>
    </xf>
    <xf numFmtId="0" fontId="45" fillId="33" borderId="23" xfId="0" applyFont="1" applyFill="1" applyBorder="1" applyAlignment="1">
      <alignment horizontal="center"/>
    </xf>
    <xf numFmtId="4" fontId="28" fillId="0" borderId="0" xfId="57" applyNumberFormat="1" applyFont="1" applyBorder="1" applyAlignment="1">
      <alignment horizontal="center"/>
      <protection/>
    </xf>
    <xf numFmtId="4" fontId="28" fillId="33" borderId="13" xfId="57" applyNumberFormat="1" applyFont="1" applyFill="1" applyBorder="1" applyAlignment="1">
      <alignment horizontal="center"/>
      <protection/>
    </xf>
    <xf numFmtId="0" fontId="45" fillId="0" borderId="19" xfId="57" applyFont="1" applyFill="1" applyBorder="1" applyAlignment="1">
      <alignment horizontal="center"/>
      <protection/>
    </xf>
    <xf numFmtId="170" fontId="45" fillId="33" borderId="24" xfId="57" applyNumberFormat="1" applyFont="1" applyFill="1" applyBorder="1" applyAlignment="1">
      <alignment horizontal="center"/>
      <protection/>
    </xf>
    <xf numFmtId="0" fontId="0" fillId="0" borderId="0" xfId="0" applyBorder="1" applyAlignment="1">
      <alignment/>
    </xf>
    <xf numFmtId="3" fontId="0" fillId="0" borderId="0" xfId="0" applyNumberFormat="1" applyBorder="1" applyAlignment="1">
      <alignment/>
    </xf>
    <xf numFmtId="0" fontId="26" fillId="33" borderId="0" xfId="0" applyFont="1" applyFill="1" applyBorder="1" applyAlignment="1">
      <alignment/>
    </xf>
    <xf numFmtId="0" fontId="0" fillId="0" borderId="0" xfId="0" applyFill="1" applyBorder="1" applyAlignment="1">
      <alignment/>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33" borderId="0" xfId="0" applyFont="1" applyFill="1" applyBorder="1" applyAlignment="1">
      <alignment/>
    </xf>
    <xf numFmtId="9" fontId="0" fillId="33" borderId="0" xfId="0" applyNumberFormat="1" applyFill="1" applyBorder="1" applyAlignment="1">
      <alignment/>
    </xf>
    <xf numFmtId="172" fontId="0" fillId="33" borderId="0" xfId="0" applyNumberFormat="1" applyFill="1" applyBorder="1" applyAlignment="1">
      <alignment/>
    </xf>
    <xf numFmtId="0" fontId="39" fillId="0" borderId="0" xfId="53" applyAlignment="1">
      <alignment wrapText="1"/>
    </xf>
    <xf numFmtId="168" fontId="26" fillId="0" borderId="0" xfId="0" applyNumberFormat="1" applyFont="1" applyFill="1" applyAlignment="1">
      <alignment/>
    </xf>
    <xf numFmtId="0" fontId="0" fillId="33" borderId="0" xfId="58" applyFill="1">
      <alignment/>
      <protection/>
    </xf>
    <xf numFmtId="0" fontId="28" fillId="0" borderId="0" xfId="57" applyFont="1" applyAlignment="1">
      <alignment horizontal="left" vertical="top" wrapText="1"/>
      <protection/>
    </xf>
    <xf numFmtId="0" fontId="6" fillId="0" borderId="0" xfId="58" applyFont="1">
      <alignment/>
      <protection/>
    </xf>
    <xf numFmtId="0" fontId="0" fillId="0" borderId="0" xfId="58">
      <alignment/>
      <protection/>
    </xf>
    <xf numFmtId="0" fontId="5" fillId="0" borderId="0" xfId="58" applyFont="1">
      <alignment/>
      <protection/>
    </xf>
    <xf numFmtId="0" fontId="4" fillId="34" borderId="11" xfId="58" applyFont="1" applyFill="1" applyBorder="1" applyAlignment="1">
      <alignment horizontal="center"/>
      <protection/>
    </xf>
    <xf numFmtId="0" fontId="0" fillId="0" borderId="0" xfId="58" applyAlignment="1">
      <alignment vertical="top" wrapText="1"/>
      <protection/>
    </xf>
    <xf numFmtId="0" fontId="0" fillId="0" borderId="0" xfId="58" applyAlignment="1">
      <alignment horizontal="left" vertical="top" wrapText="1"/>
      <protection/>
    </xf>
    <xf numFmtId="0" fontId="3" fillId="0" borderId="0" xfId="58" applyFont="1" applyAlignment="1">
      <alignment wrapText="1"/>
      <protection/>
    </xf>
    <xf numFmtId="0" fontId="2" fillId="0" borderId="0" xfId="58" applyFont="1" applyAlignment="1">
      <alignment wrapText="1"/>
      <protection/>
    </xf>
    <xf numFmtId="0" fontId="26" fillId="0" borderId="0" xfId="0" applyFont="1" applyAlignment="1">
      <alignment horizontal="left" vertical="top" wrapText="1"/>
    </xf>
    <xf numFmtId="0" fontId="4" fillId="34" borderId="11" xfId="0" applyFont="1" applyFill="1" applyBorder="1" applyAlignment="1">
      <alignment horizontal="center"/>
    </xf>
    <xf numFmtId="0" fontId="6" fillId="0" borderId="0" xfId="0" applyFont="1" applyAlignment="1">
      <alignment/>
    </xf>
    <xf numFmtId="0" fontId="0" fillId="0" borderId="0" xfId="0" applyAlignment="1">
      <alignment/>
    </xf>
    <xf numFmtId="0" fontId="5" fillId="0" borderId="0" xfId="0" applyFont="1" applyAlignment="1">
      <alignment/>
    </xf>
    <xf numFmtId="0" fontId="26" fillId="0" borderId="25" xfId="0" applyFont="1" applyBorder="1" applyAlignment="1">
      <alignment horizontal="left" vertical="top" wrapText="1"/>
    </xf>
    <xf numFmtId="0" fontId="26" fillId="0" borderId="26" xfId="0" applyFont="1" applyBorder="1" applyAlignment="1">
      <alignment horizontal="left" vertical="top" wrapText="1"/>
    </xf>
    <xf numFmtId="0" fontId="26" fillId="0" borderId="27" xfId="0" applyFont="1" applyBorder="1" applyAlignment="1">
      <alignment horizontal="left" vertical="top" wrapText="1"/>
    </xf>
    <xf numFmtId="0" fontId="26" fillId="0" borderId="12" xfId="0" applyFont="1" applyBorder="1" applyAlignment="1">
      <alignment horizontal="left" vertical="top" wrapText="1"/>
    </xf>
    <xf numFmtId="0" fontId="26" fillId="0" borderId="0" xfId="0" applyFont="1" applyBorder="1" applyAlignment="1">
      <alignment horizontal="left" vertical="top" wrapText="1"/>
    </xf>
    <xf numFmtId="0" fontId="26" fillId="0" borderId="13" xfId="0" applyFont="1" applyBorder="1" applyAlignment="1">
      <alignment horizontal="left" vertical="top" wrapText="1"/>
    </xf>
    <xf numFmtId="0" fontId="45" fillId="0" borderId="10" xfId="0" applyFont="1" applyBorder="1" applyAlignment="1">
      <alignment horizontal="center" vertical="center" wrapText="1"/>
    </xf>
    <xf numFmtId="3" fontId="45" fillId="33" borderId="28" xfId="57" applyNumberFormat="1" applyFont="1" applyFill="1" applyBorder="1" applyAlignment="1">
      <alignment horizontal="center"/>
      <protection/>
    </xf>
    <xf numFmtId="3" fontId="45" fillId="33" borderId="29" xfId="57" applyNumberFormat="1" applyFont="1" applyFill="1" applyBorder="1" applyAlignment="1">
      <alignment horizontal="center"/>
      <protection/>
    </xf>
    <xf numFmtId="0" fontId="1" fillId="0" borderId="0" xfId="0" applyFont="1"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1" fillId="0" borderId="0" xfId="53"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pre-election-poll-voters-broadly-misinformed-about-key-issue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1" sqref="A1"/>
    </sheetView>
  </sheetViews>
  <sheetFormatPr defaultColWidth="9.140625" defaultRowHeight="12.75"/>
  <cols>
    <col min="1" max="1" width="86.57421875" style="25" customWidth="1"/>
    <col min="2" max="16384" width="8.8515625" style="20" customWidth="1"/>
  </cols>
  <sheetData>
    <row r="1" ht="14.25">
      <c r="A1" s="134" t="s">
        <v>232</v>
      </c>
    </row>
    <row r="3" ht="14.25">
      <c r="A3" s="105" t="s">
        <v>172</v>
      </c>
    </row>
    <row r="5" ht="27">
      <c r="A5" s="105" t="s">
        <v>230</v>
      </c>
    </row>
    <row r="7" ht="27">
      <c r="A7" s="105" t="s">
        <v>231</v>
      </c>
    </row>
    <row r="9" ht="14.25">
      <c r="A9" s="105" t="s">
        <v>194</v>
      </c>
    </row>
    <row r="11" ht="14.25">
      <c r="A11" s="105" t="s">
        <v>70</v>
      </c>
    </row>
    <row r="13" ht="14.25">
      <c r="A13" s="105" t="s">
        <v>71</v>
      </c>
    </row>
    <row r="15" ht="27">
      <c r="A15" s="105" t="s">
        <v>177</v>
      </c>
    </row>
    <row r="17" ht="27">
      <c r="A17" s="105" t="s">
        <v>229</v>
      </c>
    </row>
  </sheetData>
  <sheetProtection/>
  <hyperlinks>
    <hyperlink ref="A11" location="'Federal debt'!A1" display="The national debt grew by 62% over the past five years."/>
    <hyperlink ref="A13" location="GDP!A1" display="The U.S. economy grew by 14% over the past five years."/>
    <hyperlink ref="A5" location="'Taxes &amp; gov. spending'!A1" display="In 2013, federal, state and local governments collected a combined total of $4.4 trillion in taxes or an average of $33,006 for every household in the U.S. "/>
    <hyperlink ref="A15" location="Landfills!A1" display="If the U.S. stopped recycling and buried all of its trash for the next 100 years in a single landfill that was 30 feet high, it would cover 0.05% of the nation's land area."/>
    <hyperlink ref="A3" location="'Consumer spending'!A1" display="The average U.S. household spends about $25,000 per year on food, housing, and clothing combined."/>
    <hyperlink ref="A9" location="'Consumer debt'!A1" display="Consumer debt is $108,000 per household."/>
    <hyperlink ref="A17" location="'Global Electricty'!A1" display="Coal power plants produce about 39% of the world's electricity, as compared to  21% for natural gas, 12% for nuclear, and 0.7% for solar. "/>
    <hyperlink ref="A7" location="'Taxes &amp; gov. spending'!A1" display="In 2013, federal, state and local governments spent a combined total of $5.8 trillion or an average of $47,137 for every household in the U.S. "/>
    <hyperlink ref="A1" r:id="rId1" display="Data and calculations for &quot;Pre-Election Poll: Voters Broadly Misinformed about Key Issues&quot;"/>
  </hyperlinks>
  <printOptions/>
  <pageMargins left="0.7" right="0.7" top="0.75" bottom="0.75" header="0.3" footer="0.3"/>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30.140625" style="19" customWidth="1"/>
    <col min="2" max="4" width="8.8515625" style="19" customWidth="1"/>
    <col min="5" max="5" width="16.7109375" style="19" customWidth="1"/>
    <col min="6" max="6" width="16.00390625" style="19" customWidth="1"/>
    <col min="7" max="16384" width="8.8515625" style="19" customWidth="1"/>
  </cols>
  <sheetData>
    <row r="1" ht="14.25">
      <c r="A1" s="18" t="s">
        <v>64</v>
      </c>
    </row>
    <row r="3" spans="1:6" ht="28.5" customHeight="1">
      <c r="A3" s="108" t="s">
        <v>181</v>
      </c>
      <c r="B3" s="108"/>
      <c r="C3" s="108"/>
      <c r="D3" s="108"/>
      <c r="E3" s="108"/>
      <c r="F3" s="108"/>
    </row>
    <row r="4" spans="1:6" s="13" customFormat="1" ht="28.5">
      <c r="A4" s="14" t="s">
        <v>157</v>
      </c>
      <c r="B4" s="14">
        <v>2011</v>
      </c>
      <c r="C4" s="14">
        <v>2012</v>
      </c>
      <c r="D4" s="14">
        <v>2013</v>
      </c>
      <c r="E4" s="14" t="s">
        <v>158</v>
      </c>
      <c r="F4" s="14" t="s">
        <v>180</v>
      </c>
    </row>
    <row r="6" spans="1:6" ht="14.25">
      <c r="A6" s="20" t="s">
        <v>159</v>
      </c>
      <c r="B6" s="20"/>
      <c r="C6" s="20"/>
      <c r="D6" s="20"/>
      <c r="E6" s="20"/>
      <c r="F6" s="20"/>
    </row>
    <row r="7" spans="1:6" ht="14.25">
      <c r="A7" s="20" t="s">
        <v>134</v>
      </c>
      <c r="B7" s="21">
        <v>49705</v>
      </c>
      <c r="C7" s="21">
        <v>51442</v>
      </c>
      <c r="D7" s="21">
        <v>51100</v>
      </c>
      <c r="E7" s="20">
        <v>3.5</v>
      </c>
      <c r="F7" s="20">
        <v>-0.7</v>
      </c>
    </row>
    <row r="8" spans="1:6" ht="14.25">
      <c r="A8" s="20" t="s">
        <v>160</v>
      </c>
      <c r="B8" s="22">
        <v>6458</v>
      </c>
      <c r="C8" s="22">
        <v>6599</v>
      </c>
      <c r="D8" s="22">
        <v>6602</v>
      </c>
      <c r="E8" s="20">
        <v>2.2</v>
      </c>
      <c r="F8" s="20">
        <v>0</v>
      </c>
    </row>
    <row r="9" spans="1:6" ht="14.25">
      <c r="A9" s="20" t="s">
        <v>161</v>
      </c>
      <c r="B9" s="22">
        <v>3838</v>
      </c>
      <c r="C9" s="22">
        <v>3921</v>
      </c>
      <c r="D9" s="22">
        <v>3977</v>
      </c>
      <c r="E9" s="20">
        <v>2.2</v>
      </c>
      <c r="F9" s="20">
        <v>1.4</v>
      </c>
    </row>
    <row r="10" spans="1:6" ht="14.25">
      <c r="A10" s="20" t="s">
        <v>162</v>
      </c>
      <c r="B10" s="22">
        <v>2620</v>
      </c>
      <c r="C10" s="22">
        <v>2678</v>
      </c>
      <c r="D10" s="22">
        <v>2625</v>
      </c>
      <c r="E10" s="20">
        <v>2.2</v>
      </c>
      <c r="F10" s="20">
        <v>-2</v>
      </c>
    </row>
    <row r="11" spans="1:6" ht="14.25">
      <c r="A11" s="20" t="s">
        <v>163</v>
      </c>
      <c r="B11" s="22">
        <v>16803</v>
      </c>
      <c r="C11" s="22">
        <v>16887</v>
      </c>
      <c r="D11" s="22">
        <v>17148</v>
      </c>
      <c r="E11" s="20">
        <v>0.5</v>
      </c>
      <c r="F11" s="20">
        <v>1.5</v>
      </c>
    </row>
    <row r="12" spans="1:6" ht="14.25">
      <c r="A12" s="20" t="s">
        <v>164</v>
      </c>
      <c r="B12" s="22">
        <v>1740</v>
      </c>
      <c r="C12" s="22">
        <v>1736</v>
      </c>
      <c r="D12" s="22">
        <v>1604</v>
      </c>
      <c r="E12" s="20">
        <v>-0.2</v>
      </c>
      <c r="F12" s="20">
        <v>-7.6</v>
      </c>
    </row>
    <row r="13" spans="1:6" ht="14.25">
      <c r="A13" s="20" t="s">
        <v>165</v>
      </c>
      <c r="B13" s="22">
        <v>8293</v>
      </c>
      <c r="C13" s="22">
        <v>8998</v>
      </c>
      <c r="D13" s="22">
        <v>9004</v>
      </c>
      <c r="E13" s="20">
        <v>8.5</v>
      </c>
      <c r="F13" s="20">
        <v>0.1</v>
      </c>
    </row>
    <row r="14" spans="1:6" ht="14.25">
      <c r="A14" s="20" t="s">
        <v>166</v>
      </c>
      <c r="B14" s="22">
        <v>3313</v>
      </c>
      <c r="C14" s="22">
        <v>3556</v>
      </c>
      <c r="D14" s="22">
        <v>3631</v>
      </c>
      <c r="E14" s="20">
        <v>7.3</v>
      </c>
      <c r="F14" s="20">
        <v>2.1</v>
      </c>
    </row>
    <row r="15" spans="1:6" ht="14.25">
      <c r="A15" s="20" t="s">
        <v>167</v>
      </c>
      <c r="B15" s="22">
        <v>2572</v>
      </c>
      <c r="C15" s="22">
        <v>2605</v>
      </c>
      <c r="D15" s="22">
        <v>2482</v>
      </c>
      <c r="E15" s="20">
        <v>1.3</v>
      </c>
      <c r="F15" s="20">
        <v>-4.7</v>
      </c>
    </row>
    <row r="16" spans="1:6" ht="14.25">
      <c r="A16" s="20" t="s">
        <v>168</v>
      </c>
      <c r="B16" s="22">
        <v>1721</v>
      </c>
      <c r="C16" s="22">
        <v>1913</v>
      </c>
      <c r="D16" s="22">
        <v>1834</v>
      </c>
      <c r="E16" s="20">
        <v>11.2</v>
      </c>
      <c r="F16" s="20">
        <v>-4.1</v>
      </c>
    </row>
    <row r="17" spans="1:6" ht="14.25">
      <c r="A17" s="20" t="s">
        <v>169</v>
      </c>
      <c r="B17" s="22">
        <v>5424</v>
      </c>
      <c r="C17" s="22">
        <v>5591</v>
      </c>
      <c r="D17" s="22">
        <v>5528</v>
      </c>
      <c r="E17" s="20">
        <v>3.1</v>
      </c>
      <c r="F17" s="20">
        <v>-1.1</v>
      </c>
    </row>
    <row r="18" spans="1:6" ht="14.25">
      <c r="A18" s="20" t="s">
        <v>170</v>
      </c>
      <c r="B18" s="22">
        <v>3382</v>
      </c>
      <c r="C18" s="22">
        <v>3557</v>
      </c>
      <c r="D18" s="22">
        <v>3267</v>
      </c>
      <c r="E18" s="20">
        <v>5.2</v>
      </c>
      <c r="F18" s="20">
        <v>-8.2</v>
      </c>
    </row>
    <row r="19" spans="1:6" ht="14.25">
      <c r="A19" s="20"/>
      <c r="B19" s="20"/>
      <c r="C19" s="20"/>
      <c r="D19" s="20"/>
      <c r="E19" s="20"/>
      <c r="F19" s="20"/>
    </row>
    <row r="20" spans="1:6" ht="14.25">
      <c r="A20" s="23" t="s">
        <v>171</v>
      </c>
      <c r="B20" s="20"/>
      <c r="C20" s="20"/>
      <c r="D20" s="24">
        <f>D8+D11+D12</f>
        <v>25354</v>
      </c>
      <c r="E20" s="20"/>
      <c r="F20" s="20"/>
    </row>
  </sheetData>
  <sheetProtection/>
  <mergeCells count="1">
    <mergeCell ref="A3:F3"/>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pane ySplit="6" topLeftCell="A7" activePane="bottomLeft" state="frozen"/>
      <selection pane="topLeft" activeCell="A1" sqref="A1"/>
      <selection pane="bottomLeft" activeCell="A1" sqref="A1:C1"/>
    </sheetView>
  </sheetViews>
  <sheetFormatPr defaultColWidth="9.140625" defaultRowHeight="12.75"/>
  <cols>
    <col min="1" max="1" width="8.8515625" style="8" customWidth="1"/>
    <col min="2" max="2" width="53.28125" style="8" customWidth="1"/>
    <col min="3" max="3" width="11.57421875" style="8" customWidth="1"/>
    <col min="4" max="16384" width="8.8515625" style="8" customWidth="1"/>
  </cols>
  <sheetData>
    <row r="1" spans="1:3" ht="17.25">
      <c r="A1" s="109" t="s">
        <v>123</v>
      </c>
      <c r="B1" s="110"/>
      <c r="C1" s="110"/>
    </row>
    <row r="2" spans="1:3" ht="15.75">
      <c r="A2" s="111" t="s">
        <v>122</v>
      </c>
      <c r="B2" s="110"/>
      <c r="C2" s="110"/>
    </row>
    <row r="3" spans="1:3" ht="12.75">
      <c r="A3" s="110" t="s">
        <v>2</v>
      </c>
      <c r="B3" s="110"/>
      <c r="C3" s="110"/>
    </row>
    <row r="4" spans="1:3" ht="12.75">
      <c r="A4" s="110" t="s">
        <v>190</v>
      </c>
      <c r="B4" s="110"/>
      <c r="C4" s="110"/>
    </row>
    <row r="5" ht="12.75">
      <c r="A5" s="8" t="s">
        <v>191</v>
      </c>
    </row>
    <row r="6" spans="1:3" ht="12.75">
      <c r="A6" s="112" t="s">
        <v>3</v>
      </c>
      <c r="B6" s="112" t="s">
        <v>4</v>
      </c>
      <c r="C6" s="112" t="s">
        <v>9</v>
      </c>
    </row>
    <row r="7" spans="1:3" ht="12.75">
      <c r="A7" s="8" t="s">
        <v>14</v>
      </c>
      <c r="B7" s="9" t="s">
        <v>89</v>
      </c>
      <c r="C7" s="8">
        <v>4788.6</v>
      </c>
    </row>
    <row r="8" spans="1:3" ht="12.75">
      <c r="A8" s="8" t="s">
        <v>16</v>
      </c>
      <c r="B8" s="8" t="s">
        <v>121</v>
      </c>
      <c r="C8" s="8">
        <v>3283.6</v>
      </c>
    </row>
    <row r="9" spans="1:3" ht="12.75">
      <c r="A9" s="8" t="s">
        <v>18</v>
      </c>
      <c r="B9" s="8" t="s">
        <v>120</v>
      </c>
      <c r="C9" s="8">
        <v>1661.8</v>
      </c>
    </row>
    <row r="10" spans="1:3" ht="12.75">
      <c r="A10" s="8" t="s">
        <v>20</v>
      </c>
      <c r="B10" s="8" t="s">
        <v>119</v>
      </c>
      <c r="C10" s="8">
        <v>1162.4</v>
      </c>
    </row>
    <row r="11" spans="1:3" ht="12.75">
      <c r="A11" s="8" t="s">
        <v>22</v>
      </c>
      <c r="B11" s="8" t="s">
        <v>118</v>
      </c>
      <c r="C11" s="8">
        <v>440.2</v>
      </c>
    </row>
    <row r="12" spans="1:3" ht="12.75">
      <c r="A12" s="8" t="s">
        <v>24</v>
      </c>
      <c r="B12" s="8" t="s">
        <v>117</v>
      </c>
      <c r="C12" s="8">
        <v>19.2</v>
      </c>
    </row>
    <row r="13" spans="1:3" ht="12.75">
      <c r="A13" s="8" t="s">
        <v>26</v>
      </c>
      <c r="B13" s="8" t="s">
        <v>116</v>
      </c>
      <c r="C13" s="8">
        <v>1109.9</v>
      </c>
    </row>
    <row r="14" spans="1:3" ht="12.75">
      <c r="A14" s="8" t="s">
        <v>28</v>
      </c>
      <c r="B14" s="8" t="s">
        <v>115</v>
      </c>
      <c r="C14" s="8">
        <v>244.4</v>
      </c>
    </row>
    <row r="15" spans="1:3" ht="12.75">
      <c r="A15" s="8" t="s">
        <v>30</v>
      </c>
      <c r="B15" s="8" t="s">
        <v>189</v>
      </c>
      <c r="C15" s="8">
        <v>109.4</v>
      </c>
    </row>
    <row r="16" spans="1:3" ht="12.75">
      <c r="A16" s="8" t="s">
        <v>32</v>
      </c>
      <c r="B16" s="8" t="s">
        <v>188</v>
      </c>
      <c r="C16" s="8">
        <v>87.6</v>
      </c>
    </row>
    <row r="17" spans="1:3" ht="12.75">
      <c r="A17" s="8" t="s">
        <v>34</v>
      </c>
      <c r="B17" s="8" t="s">
        <v>187</v>
      </c>
      <c r="C17" s="8">
        <v>21.7</v>
      </c>
    </row>
    <row r="18" spans="1:3" ht="12.75">
      <c r="A18" s="8" t="s">
        <v>36</v>
      </c>
      <c r="B18" s="8" t="s">
        <v>114</v>
      </c>
      <c r="C18" s="8">
        <v>135</v>
      </c>
    </row>
    <row r="19" spans="1:3" ht="12.75">
      <c r="A19" s="8" t="s">
        <v>38</v>
      </c>
      <c r="B19" s="8" t="s">
        <v>113</v>
      </c>
      <c r="C19" s="8">
        <v>180.4</v>
      </c>
    </row>
    <row r="20" spans="1:3" ht="12.75">
      <c r="A20" s="8" t="s">
        <v>40</v>
      </c>
      <c r="B20" s="8" t="s">
        <v>112</v>
      </c>
      <c r="C20" s="8">
        <v>89</v>
      </c>
    </row>
    <row r="21" spans="1:3" ht="12.75">
      <c r="A21" s="8" t="s">
        <v>42</v>
      </c>
      <c r="B21" s="8" t="s">
        <v>111</v>
      </c>
      <c r="C21" s="8">
        <v>91.4</v>
      </c>
    </row>
    <row r="22" spans="1:3" ht="12.75">
      <c r="A22" s="8" t="s">
        <v>44</v>
      </c>
      <c r="B22" s="8" t="s">
        <v>110</v>
      </c>
      <c r="C22" s="8">
        <v>-29.6</v>
      </c>
    </row>
    <row r="23" spans="1:3" ht="12.75">
      <c r="A23" s="8" t="s">
        <v>46</v>
      </c>
      <c r="B23" s="9" t="s">
        <v>83</v>
      </c>
      <c r="C23" s="8">
        <v>5662.9</v>
      </c>
    </row>
    <row r="24" spans="1:3" ht="12.75">
      <c r="A24" s="8" t="s">
        <v>48</v>
      </c>
      <c r="B24" s="8" t="s">
        <v>109</v>
      </c>
      <c r="C24" s="8">
        <v>2547.6</v>
      </c>
    </row>
    <row r="25" spans="1:3" ht="12.75">
      <c r="A25" s="8" t="s">
        <v>50</v>
      </c>
      <c r="B25" s="8" t="s">
        <v>108</v>
      </c>
      <c r="C25" s="8">
        <v>2437.5</v>
      </c>
    </row>
    <row r="26" spans="1:3" ht="12.75">
      <c r="A26" s="8" t="s">
        <v>52</v>
      </c>
      <c r="B26" s="8" t="s">
        <v>107</v>
      </c>
      <c r="C26" s="8">
        <v>2391.1</v>
      </c>
    </row>
    <row r="27" spans="1:3" ht="12.75">
      <c r="A27" s="8" t="s">
        <v>53</v>
      </c>
      <c r="B27" s="8" t="s">
        <v>106</v>
      </c>
      <c r="C27" s="8">
        <v>2372.2</v>
      </c>
    </row>
    <row r="28" spans="1:3" ht="12.75">
      <c r="A28" s="8" t="s">
        <v>54</v>
      </c>
      <c r="B28" s="8" t="s">
        <v>105</v>
      </c>
      <c r="C28" s="8">
        <v>18.9</v>
      </c>
    </row>
    <row r="29" spans="1:3" ht="12.75">
      <c r="A29" s="8" t="s">
        <v>56</v>
      </c>
      <c r="B29" s="8" t="s">
        <v>104</v>
      </c>
      <c r="C29" s="8">
        <v>46.4</v>
      </c>
    </row>
    <row r="30" spans="1:3" ht="12.75">
      <c r="A30" s="8" t="s">
        <v>58</v>
      </c>
      <c r="B30" s="8" t="s">
        <v>103</v>
      </c>
      <c r="C30" s="8">
        <v>617.7</v>
      </c>
    </row>
    <row r="31" spans="1:3" ht="12.75">
      <c r="A31" s="8" t="s">
        <v>60</v>
      </c>
      <c r="B31" s="8" t="s">
        <v>102</v>
      </c>
      <c r="C31" s="8">
        <v>510.2</v>
      </c>
    </row>
    <row r="32" spans="1:3" ht="12.75">
      <c r="A32" s="8" t="s">
        <v>62</v>
      </c>
      <c r="B32" s="8" t="s">
        <v>101</v>
      </c>
      <c r="C32" s="8">
        <v>107.5</v>
      </c>
    </row>
    <row r="33" spans="1:3" ht="12.75">
      <c r="A33" s="8" t="s">
        <v>98</v>
      </c>
      <c r="B33" s="8" t="s">
        <v>100</v>
      </c>
      <c r="C33" s="8">
        <v>60.2</v>
      </c>
    </row>
    <row r="34" spans="1:3" ht="12.75">
      <c r="A34" s="8" t="s">
        <v>96</v>
      </c>
      <c r="B34" s="9" t="s">
        <v>99</v>
      </c>
      <c r="C34" s="8">
        <v>-874.3</v>
      </c>
    </row>
    <row r="35" spans="1:3" ht="12.75">
      <c r="A35" s="8" t="s">
        <v>92</v>
      </c>
      <c r="B35" s="8" t="s">
        <v>97</v>
      </c>
      <c r="C35" s="8">
        <v>-282.9</v>
      </c>
    </row>
    <row r="36" spans="1:3" ht="12.75">
      <c r="A36" s="8" t="s">
        <v>90</v>
      </c>
      <c r="B36" s="8" t="s">
        <v>95</v>
      </c>
      <c r="C36" s="8">
        <v>-591.4</v>
      </c>
    </row>
    <row r="37" spans="1:3" ht="12.75">
      <c r="A37" s="8" t="s">
        <v>4</v>
      </c>
      <c r="B37" s="9" t="s">
        <v>94</v>
      </c>
      <c r="C37" s="8" t="s">
        <v>93</v>
      </c>
    </row>
    <row r="38" spans="1:3" ht="12.75">
      <c r="A38" s="8" t="s">
        <v>88</v>
      </c>
      <c r="B38" s="9" t="s">
        <v>91</v>
      </c>
      <c r="C38" s="8">
        <v>4814.8</v>
      </c>
    </row>
    <row r="39" spans="1:3" ht="12.75">
      <c r="A39" s="8" t="s">
        <v>86</v>
      </c>
      <c r="B39" s="8" t="s">
        <v>89</v>
      </c>
      <c r="C39" s="8">
        <v>4788.6</v>
      </c>
    </row>
    <row r="40" spans="1:3" ht="12.75">
      <c r="A40" s="8" t="s">
        <v>84</v>
      </c>
      <c r="B40" s="8" t="s">
        <v>87</v>
      </c>
      <c r="C40" s="8">
        <v>26.2</v>
      </c>
    </row>
    <row r="41" spans="1:3" ht="12.75">
      <c r="A41" s="8" t="s">
        <v>82</v>
      </c>
      <c r="B41" s="9" t="s">
        <v>85</v>
      </c>
      <c r="C41" s="8">
        <v>5772.3</v>
      </c>
    </row>
    <row r="42" spans="1:3" ht="12.75">
      <c r="A42" s="8" t="s">
        <v>80</v>
      </c>
      <c r="B42" s="8" t="s">
        <v>83</v>
      </c>
      <c r="C42" s="8">
        <v>5662.9</v>
      </c>
    </row>
    <row r="43" spans="1:3" ht="12.75">
      <c r="A43" s="8" t="s">
        <v>78</v>
      </c>
      <c r="B43" s="8" t="s">
        <v>81</v>
      </c>
      <c r="C43" s="8">
        <v>596.3</v>
      </c>
    </row>
    <row r="44" spans="1:3" ht="12.75">
      <c r="A44" s="8" t="s">
        <v>76</v>
      </c>
      <c r="B44" s="8" t="s">
        <v>79</v>
      </c>
      <c r="C44" s="8">
        <v>13</v>
      </c>
    </row>
    <row r="45" spans="1:3" ht="12.75">
      <c r="A45" s="8" t="s">
        <v>74</v>
      </c>
      <c r="B45" s="8" t="s">
        <v>77</v>
      </c>
      <c r="C45" s="8">
        <v>6.5</v>
      </c>
    </row>
    <row r="46" spans="1:3" ht="12.75">
      <c r="A46" s="8" t="s">
        <v>186</v>
      </c>
      <c r="B46" s="8" t="s">
        <v>75</v>
      </c>
      <c r="C46" s="8">
        <v>506.4</v>
      </c>
    </row>
    <row r="47" spans="1:3" ht="12.75">
      <c r="A47" s="8" t="s">
        <v>185</v>
      </c>
      <c r="B47" s="9" t="s">
        <v>73</v>
      </c>
      <c r="C47" s="8">
        <v>-957.5</v>
      </c>
    </row>
    <row r="48" spans="1:3" ht="19.5" customHeight="1">
      <c r="A48" s="115" t="s">
        <v>72</v>
      </c>
      <c r="B48" s="110"/>
      <c r="C48" s="110"/>
    </row>
    <row r="49" spans="1:3" ht="12.75">
      <c r="A49" s="116" t="s">
        <v>184</v>
      </c>
      <c r="B49" s="110"/>
      <c r="C49" s="110"/>
    </row>
    <row r="50" spans="1:3" ht="12.75">
      <c r="A50" s="116" t="s">
        <v>183</v>
      </c>
      <c r="B50" s="110"/>
      <c r="C50" s="110"/>
    </row>
    <row r="51" spans="1:3" ht="12.75">
      <c r="A51" s="116" t="s">
        <v>182</v>
      </c>
      <c r="B51" s="110"/>
      <c r="C51" s="110"/>
    </row>
    <row r="53" spans="1:3" ht="12.75">
      <c r="A53" s="5" t="s">
        <v>64</v>
      </c>
      <c r="B53" s="5"/>
      <c r="C53" s="107"/>
    </row>
    <row r="54" spans="2:3" ht="12.75">
      <c r="B54" s="9" t="s">
        <v>127</v>
      </c>
      <c r="C54" s="10">
        <f>C8+C13</f>
        <v>4393.5</v>
      </c>
    </row>
    <row r="55" spans="2:3" ht="12.75">
      <c r="B55" s="9" t="s">
        <v>125</v>
      </c>
      <c r="C55" s="11">
        <f>C41</f>
        <v>5772.3</v>
      </c>
    </row>
    <row r="56" spans="2:3" ht="12.75">
      <c r="B56" s="9" t="s">
        <v>129</v>
      </c>
      <c r="C56" s="11">
        <v>122459000</v>
      </c>
    </row>
    <row r="57" spans="2:3" ht="12.75">
      <c r="B57" s="9" t="s">
        <v>193</v>
      </c>
      <c r="C57" s="12">
        <f>(C54*1000000000)/C$56</f>
        <v>35877.31403980107</v>
      </c>
    </row>
    <row r="58" spans="2:3" ht="12.75">
      <c r="B58" s="9" t="s">
        <v>126</v>
      </c>
      <c r="C58" s="12">
        <f>(C55*1000000000)/C$56</f>
        <v>47136.59265550102</v>
      </c>
    </row>
    <row r="59" ht="12.75">
      <c r="A59" s="8" t="s">
        <v>124</v>
      </c>
    </row>
    <row r="60" spans="1:7" ht="54.75" customHeight="1">
      <c r="A60" s="113" t="s">
        <v>128</v>
      </c>
      <c r="B60" s="113"/>
      <c r="C60" s="113"/>
      <c r="D60" s="113"/>
      <c r="E60" s="113"/>
      <c r="F60" s="113"/>
      <c r="G60" s="113"/>
    </row>
    <row r="61" spans="1:7" ht="42.75" customHeight="1">
      <c r="A61" s="114" t="s">
        <v>192</v>
      </c>
      <c r="B61" s="114"/>
      <c r="C61" s="114"/>
      <c r="D61" s="114"/>
      <c r="E61" s="114"/>
      <c r="F61" s="114"/>
      <c r="G61" s="114"/>
    </row>
  </sheetData>
  <sheetProtection/>
  <mergeCells count="10">
    <mergeCell ref="A60:G60"/>
    <mergeCell ref="A61:G61"/>
    <mergeCell ref="A48:C48"/>
    <mergeCell ref="A49:C49"/>
    <mergeCell ref="A50:C50"/>
    <mergeCell ref="A51:C51"/>
    <mergeCell ref="A1:C1"/>
    <mergeCell ref="A2:C2"/>
    <mergeCell ref="A3:C3"/>
    <mergeCell ref="A4:C4"/>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2.75"/>
  <cols>
    <col min="1" max="1" width="25.8515625" style="20" customWidth="1"/>
    <col min="2" max="2" width="13.8515625" style="20" customWidth="1"/>
    <col min="3" max="16384" width="8.8515625" style="20" customWidth="1"/>
  </cols>
  <sheetData>
    <row r="1" ht="14.25">
      <c r="A1" s="18" t="s">
        <v>64</v>
      </c>
    </row>
    <row r="3" spans="1:10" ht="29.25" customHeight="1">
      <c r="A3" s="117" t="s">
        <v>178</v>
      </c>
      <c r="B3" s="117"/>
      <c r="C3" s="117"/>
      <c r="D3" s="117"/>
      <c r="E3" s="117"/>
      <c r="F3" s="117"/>
      <c r="G3" s="117"/>
      <c r="H3" s="117"/>
      <c r="I3" s="117"/>
      <c r="J3" s="117"/>
    </row>
    <row r="4" spans="1:10" ht="29.25" customHeight="1">
      <c r="A4" s="117" t="s">
        <v>179</v>
      </c>
      <c r="B4" s="117"/>
      <c r="C4" s="117"/>
      <c r="D4" s="117"/>
      <c r="E4" s="117"/>
      <c r="F4" s="117"/>
      <c r="G4" s="117"/>
      <c r="H4" s="117"/>
      <c r="I4" s="117"/>
      <c r="J4" s="117"/>
    </row>
    <row r="6" spans="1:10" ht="29.25" customHeight="1">
      <c r="A6" s="117" t="s">
        <v>173</v>
      </c>
      <c r="B6" s="117"/>
      <c r="C6" s="117"/>
      <c r="D6" s="117"/>
      <c r="E6" s="117"/>
      <c r="F6" s="117"/>
      <c r="G6" s="117"/>
      <c r="H6" s="117"/>
      <c r="I6" s="117"/>
      <c r="J6" s="117"/>
    </row>
    <row r="9" spans="1:2" ht="14.25">
      <c r="A9" s="20" t="s">
        <v>174</v>
      </c>
      <c r="B9" s="20">
        <v>13179.2</v>
      </c>
    </row>
    <row r="10" spans="1:2" ht="14.25">
      <c r="A10" s="20" t="s">
        <v>175</v>
      </c>
      <c r="B10" s="22">
        <v>122459000</v>
      </c>
    </row>
    <row r="11" spans="1:2" ht="14.25">
      <c r="A11" s="20" t="s">
        <v>176</v>
      </c>
      <c r="B11" s="26">
        <f>(B9*1000000000)/B10</f>
        <v>107621.3263214627</v>
      </c>
    </row>
  </sheetData>
  <sheetProtection/>
  <mergeCells count="3">
    <mergeCell ref="A3:J3"/>
    <mergeCell ref="A4:J4"/>
    <mergeCell ref="A6:J6"/>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
    </sheetView>
  </sheetViews>
  <sheetFormatPr defaultColWidth="9.140625" defaultRowHeight="12.75"/>
  <cols>
    <col min="1" max="1" width="20.28125" style="20" customWidth="1"/>
    <col min="2" max="2" width="27.7109375" style="44" customWidth="1"/>
    <col min="3" max="3" width="14.8515625" style="20" customWidth="1"/>
    <col min="4" max="16384" width="8.8515625" style="20" customWidth="1"/>
  </cols>
  <sheetData>
    <row r="1" spans="1:2" ht="14.25">
      <c r="A1" s="23" t="s">
        <v>64</v>
      </c>
      <c r="B1" s="106"/>
    </row>
    <row r="3" spans="1:7" ht="28.5" customHeight="1">
      <c r="A3" s="117" t="s">
        <v>195</v>
      </c>
      <c r="B3" s="117"/>
      <c r="C3" s="117"/>
      <c r="D3" s="117"/>
      <c r="E3" s="117"/>
      <c r="F3" s="117"/>
      <c r="G3" s="117"/>
    </row>
    <row r="5" spans="1:3" s="29" customFormat="1" ht="14.25">
      <c r="A5" s="29" t="s">
        <v>65</v>
      </c>
      <c r="B5" s="42" t="s">
        <v>66</v>
      </c>
      <c r="C5" s="30" t="s">
        <v>68</v>
      </c>
    </row>
    <row r="6" spans="1:2" ht="14.25">
      <c r="A6" s="27">
        <v>40115</v>
      </c>
      <c r="B6" s="43">
        <v>11868457477911.9</v>
      </c>
    </row>
    <row r="7" spans="1:3" ht="14.25">
      <c r="A7" s="27">
        <v>41941</v>
      </c>
      <c r="B7" s="43">
        <v>17904999710062.1</v>
      </c>
      <c r="C7" s="31">
        <f>(B7-B6)/B6</f>
        <v>0.5086206226364853</v>
      </c>
    </row>
  </sheetData>
  <sheetProtection/>
  <mergeCells count="1">
    <mergeCell ref="A3:G3"/>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Y39"/>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2" max="2" width="34.421875" style="0" customWidth="1"/>
  </cols>
  <sheetData>
    <row r="1" spans="1:2" ht="12.75">
      <c r="A1" s="5" t="s">
        <v>64</v>
      </c>
      <c r="B1" s="5"/>
    </row>
    <row r="3" spans="1:25" ht="17.25">
      <c r="A3" s="119" t="s">
        <v>0</v>
      </c>
      <c r="B3" s="120"/>
      <c r="C3" s="120"/>
      <c r="D3" s="120"/>
      <c r="E3" s="120"/>
      <c r="F3" s="120"/>
      <c r="G3" s="120"/>
      <c r="H3" s="120"/>
      <c r="I3" s="120"/>
      <c r="J3" s="120"/>
      <c r="K3" s="120"/>
      <c r="L3" s="120"/>
      <c r="M3" s="120"/>
      <c r="N3" s="120"/>
      <c r="O3" s="120"/>
      <c r="P3" s="120"/>
      <c r="Q3" s="120"/>
      <c r="R3" s="120"/>
      <c r="S3" s="120"/>
      <c r="T3" s="120"/>
      <c r="U3" s="120"/>
      <c r="V3" s="120"/>
      <c r="W3" s="120"/>
      <c r="X3" s="120"/>
      <c r="Y3" s="120"/>
    </row>
    <row r="4" spans="1:25" ht="15.75">
      <c r="A4" s="121" t="s">
        <v>1</v>
      </c>
      <c r="B4" s="120"/>
      <c r="C4" s="120"/>
      <c r="D4" s="120"/>
      <c r="E4" s="120"/>
      <c r="F4" s="120"/>
      <c r="G4" s="120"/>
      <c r="H4" s="120"/>
      <c r="I4" s="120"/>
      <c r="J4" s="120"/>
      <c r="K4" s="120"/>
      <c r="L4" s="120"/>
      <c r="M4" s="120"/>
      <c r="N4" s="120"/>
      <c r="O4" s="120"/>
      <c r="P4" s="120"/>
      <c r="Q4" s="120"/>
      <c r="R4" s="120"/>
      <c r="S4" s="120"/>
      <c r="T4" s="120"/>
      <c r="U4" s="120"/>
      <c r="V4" s="120"/>
      <c r="W4" s="120"/>
      <c r="X4" s="120"/>
      <c r="Y4" s="120"/>
    </row>
    <row r="5" spans="1:25" ht="12.75">
      <c r="A5" s="120" t="s">
        <v>2</v>
      </c>
      <c r="B5" s="120"/>
      <c r="C5" s="120"/>
      <c r="D5" s="120"/>
      <c r="E5" s="120"/>
      <c r="F5" s="120"/>
      <c r="G5" s="120"/>
      <c r="H5" s="120"/>
      <c r="I5" s="120"/>
      <c r="J5" s="120"/>
      <c r="K5" s="120"/>
      <c r="L5" s="120"/>
      <c r="M5" s="120"/>
      <c r="N5" s="120"/>
      <c r="O5" s="120"/>
      <c r="P5" s="120"/>
      <c r="Q5" s="120"/>
      <c r="R5" s="120"/>
      <c r="S5" s="120"/>
      <c r="T5" s="120"/>
      <c r="U5" s="120"/>
      <c r="V5" s="120"/>
      <c r="W5" s="120"/>
      <c r="X5" s="120"/>
      <c r="Y5" s="120"/>
    </row>
    <row r="6" spans="1:25" ht="12.75">
      <c r="A6" s="120" t="s">
        <v>190</v>
      </c>
      <c r="B6" s="120"/>
      <c r="C6" s="120"/>
      <c r="D6" s="120"/>
      <c r="E6" s="120"/>
      <c r="F6" s="120"/>
      <c r="G6" s="120"/>
      <c r="H6" s="120"/>
      <c r="I6" s="120"/>
      <c r="J6" s="120"/>
      <c r="K6" s="120"/>
      <c r="L6" s="120"/>
      <c r="M6" s="120"/>
      <c r="N6" s="120"/>
      <c r="O6" s="120"/>
      <c r="P6" s="120"/>
      <c r="Q6" s="120"/>
      <c r="R6" s="120"/>
      <c r="S6" s="120"/>
      <c r="T6" s="120"/>
      <c r="U6" s="120"/>
      <c r="V6" s="120"/>
      <c r="W6" s="120"/>
      <c r="X6" s="120"/>
      <c r="Y6" s="120"/>
    </row>
    <row r="7" ht="12.75">
      <c r="A7" s="8" t="s">
        <v>191</v>
      </c>
    </row>
    <row r="8" spans="1:25" ht="12.75">
      <c r="A8" s="118" t="s">
        <v>3</v>
      </c>
      <c r="B8" s="118" t="s">
        <v>4</v>
      </c>
      <c r="C8" s="118" t="s">
        <v>5</v>
      </c>
      <c r="D8" s="118"/>
      <c r="E8" s="118"/>
      <c r="F8" s="118"/>
      <c r="G8" s="118" t="s">
        <v>6</v>
      </c>
      <c r="H8" s="118"/>
      <c r="I8" s="118"/>
      <c r="J8" s="118"/>
      <c r="K8" s="118" t="s">
        <v>7</v>
      </c>
      <c r="L8" s="118"/>
      <c r="M8" s="118"/>
      <c r="N8" s="118"/>
      <c r="O8" s="118" t="s">
        <v>8</v>
      </c>
      <c r="P8" s="118"/>
      <c r="Q8" s="118"/>
      <c r="R8" s="118"/>
      <c r="S8" s="118" t="s">
        <v>9</v>
      </c>
      <c r="T8" s="118"/>
      <c r="U8" s="118"/>
      <c r="V8" s="118"/>
      <c r="W8" s="118" t="s">
        <v>196</v>
      </c>
      <c r="X8" s="118"/>
      <c r="Y8" s="118"/>
    </row>
    <row r="9" spans="1:25" ht="12.75">
      <c r="A9" s="118"/>
      <c r="B9" s="118"/>
      <c r="C9" s="45" t="s">
        <v>10</v>
      </c>
      <c r="D9" s="45" t="s">
        <v>11</v>
      </c>
      <c r="E9" s="45" t="s">
        <v>12</v>
      </c>
      <c r="F9" s="45" t="s">
        <v>13</v>
      </c>
      <c r="G9" s="45" t="s">
        <v>10</v>
      </c>
      <c r="H9" s="45" t="s">
        <v>11</v>
      </c>
      <c r="I9" s="45" t="s">
        <v>12</v>
      </c>
      <c r="J9" s="45" t="s">
        <v>13</v>
      </c>
      <c r="K9" s="45" t="s">
        <v>10</v>
      </c>
      <c r="L9" s="45" t="s">
        <v>11</v>
      </c>
      <c r="M9" s="45" t="s">
        <v>12</v>
      </c>
      <c r="N9" s="45" t="s">
        <v>13</v>
      </c>
      <c r="O9" s="45" t="s">
        <v>10</v>
      </c>
      <c r="P9" s="45" t="s">
        <v>11</v>
      </c>
      <c r="Q9" s="45" t="s">
        <v>12</v>
      </c>
      <c r="R9" s="45" t="s">
        <v>13</v>
      </c>
      <c r="S9" s="45" t="s">
        <v>10</v>
      </c>
      <c r="T9" s="45" t="s">
        <v>11</v>
      </c>
      <c r="U9" s="45" t="s">
        <v>12</v>
      </c>
      <c r="V9" s="45" t="s">
        <v>13</v>
      </c>
      <c r="W9" s="45" t="s">
        <v>10</v>
      </c>
      <c r="X9" s="45" t="s">
        <v>11</v>
      </c>
      <c r="Y9" s="45" t="s">
        <v>12</v>
      </c>
    </row>
    <row r="10" spans="1:25" ht="12.75">
      <c r="A10" t="s">
        <v>14</v>
      </c>
      <c r="B10" s="46" t="s">
        <v>15</v>
      </c>
      <c r="C10">
        <v>14383.9</v>
      </c>
      <c r="D10">
        <v>14340.4</v>
      </c>
      <c r="E10">
        <v>14384.1</v>
      </c>
      <c r="F10">
        <v>14566.5</v>
      </c>
      <c r="G10">
        <v>14681.1</v>
      </c>
      <c r="H10">
        <v>14888.6</v>
      </c>
      <c r="I10">
        <v>15057.7</v>
      </c>
      <c r="J10">
        <v>15230.2</v>
      </c>
      <c r="K10">
        <v>15238.4</v>
      </c>
      <c r="L10">
        <v>15460.9</v>
      </c>
      <c r="M10">
        <v>15587.1</v>
      </c>
      <c r="N10">
        <v>15785.3</v>
      </c>
      <c r="O10">
        <v>15956.5</v>
      </c>
      <c r="P10">
        <v>16094.7</v>
      </c>
      <c r="Q10">
        <v>16268.9</v>
      </c>
      <c r="R10">
        <v>16332.5</v>
      </c>
      <c r="S10">
        <v>16502.4</v>
      </c>
      <c r="T10">
        <v>16619.2</v>
      </c>
      <c r="U10">
        <v>16872.3</v>
      </c>
      <c r="V10">
        <v>17078.3</v>
      </c>
      <c r="W10">
        <v>17044</v>
      </c>
      <c r="X10">
        <v>17328.2</v>
      </c>
      <c r="Y10">
        <v>17535.4</v>
      </c>
    </row>
    <row r="11" spans="1:25" ht="12.75">
      <c r="A11" t="s">
        <v>16</v>
      </c>
      <c r="B11" s="46" t="s">
        <v>17</v>
      </c>
      <c r="C11">
        <v>9770.2</v>
      </c>
      <c r="D11">
        <v>9769.8</v>
      </c>
      <c r="E11">
        <v>9890.8</v>
      </c>
      <c r="F11">
        <v>9957.1</v>
      </c>
      <c r="G11">
        <v>10044.5</v>
      </c>
      <c r="H11">
        <v>10137.7</v>
      </c>
      <c r="I11">
        <v>10233.4</v>
      </c>
      <c r="J11">
        <v>10393.2</v>
      </c>
      <c r="K11">
        <v>10523.5</v>
      </c>
      <c r="L11">
        <v>10651.4</v>
      </c>
      <c r="M11">
        <v>10754.5</v>
      </c>
      <c r="N11">
        <v>10827.9</v>
      </c>
      <c r="O11">
        <v>10959.7</v>
      </c>
      <c r="P11">
        <v>11030.6</v>
      </c>
      <c r="Q11">
        <v>11119.8</v>
      </c>
      <c r="R11">
        <v>11222.6</v>
      </c>
      <c r="S11">
        <v>11351.1</v>
      </c>
      <c r="T11">
        <v>11414.3</v>
      </c>
      <c r="U11">
        <v>11518.7</v>
      </c>
      <c r="V11">
        <v>11653.3</v>
      </c>
      <c r="W11">
        <v>11728.5</v>
      </c>
      <c r="X11">
        <v>11870.7</v>
      </c>
      <c r="Y11">
        <v>11959.8</v>
      </c>
    </row>
    <row r="12" spans="1:25" ht="12.75">
      <c r="A12" t="s">
        <v>18</v>
      </c>
      <c r="B12" t="s">
        <v>19</v>
      </c>
      <c r="C12">
        <v>3137</v>
      </c>
      <c r="D12">
        <v>3148.4</v>
      </c>
      <c r="E12">
        <v>3244.9</v>
      </c>
      <c r="F12">
        <v>3263.5</v>
      </c>
      <c r="G12">
        <v>3304.9</v>
      </c>
      <c r="H12">
        <v>3325.6</v>
      </c>
      <c r="I12">
        <v>3362.4</v>
      </c>
      <c r="J12">
        <v>3458.4</v>
      </c>
      <c r="K12">
        <v>3534</v>
      </c>
      <c r="L12">
        <v>3588</v>
      </c>
      <c r="M12">
        <v>3613</v>
      </c>
      <c r="N12">
        <v>3650.9</v>
      </c>
      <c r="O12">
        <v>3709.6</v>
      </c>
      <c r="P12">
        <v>3717.2</v>
      </c>
      <c r="Q12">
        <v>3751.9</v>
      </c>
      <c r="R12">
        <v>3788.8</v>
      </c>
      <c r="S12">
        <v>3832.2</v>
      </c>
      <c r="T12">
        <v>3821</v>
      </c>
      <c r="U12">
        <v>3865.3</v>
      </c>
      <c r="V12">
        <v>3886.1</v>
      </c>
      <c r="W12">
        <v>3890.6</v>
      </c>
      <c r="X12">
        <v>3964.5</v>
      </c>
      <c r="Y12">
        <v>3997.1</v>
      </c>
    </row>
    <row r="13" spans="1:25" ht="12.75">
      <c r="A13" t="s">
        <v>20</v>
      </c>
      <c r="B13" t="s">
        <v>21</v>
      </c>
      <c r="C13">
        <v>1012</v>
      </c>
      <c r="D13">
        <v>1004.8</v>
      </c>
      <c r="E13">
        <v>1045.8</v>
      </c>
      <c r="F13">
        <v>1030.7</v>
      </c>
      <c r="G13">
        <v>1040.2</v>
      </c>
      <c r="H13">
        <v>1064.7</v>
      </c>
      <c r="I13">
        <v>1075.1</v>
      </c>
      <c r="J13">
        <v>1102.8</v>
      </c>
      <c r="K13">
        <v>1115.3</v>
      </c>
      <c r="L13">
        <v>1112.3</v>
      </c>
      <c r="M13">
        <v>1123.8</v>
      </c>
      <c r="N13">
        <v>1149.8</v>
      </c>
      <c r="O13">
        <v>1177.3</v>
      </c>
      <c r="P13">
        <v>1179.4</v>
      </c>
      <c r="Q13">
        <v>1195.4</v>
      </c>
      <c r="R13">
        <v>1216.1</v>
      </c>
      <c r="S13">
        <v>1237.8</v>
      </c>
      <c r="T13">
        <v>1245.4</v>
      </c>
      <c r="U13">
        <v>1252.4</v>
      </c>
      <c r="V13">
        <v>1261.5</v>
      </c>
      <c r="W13">
        <v>1262.3</v>
      </c>
      <c r="X13">
        <v>1298.4</v>
      </c>
      <c r="Y13">
        <v>1314.9</v>
      </c>
    </row>
    <row r="14" spans="1:25" ht="12.75">
      <c r="A14" t="s">
        <v>22</v>
      </c>
      <c r="B14" t="s">
        <v>23</v>
      </c>
      <c r="C14">
        <v>2124.9</v>
      </c>
      <c r="D14">
        <v>2143.6</v>
      </c>
      <c r="E14">
        <v>2199.1</v>
      </c>
      <c r="F14">
        <v>2232.8</v>
      </c>
      <c r="G14">
        <v>2264.7</v>
      </c>
      <c r="H14">
        <v>2260.9</v>
      </c>
      <c r="I14">
        <v>2287.3</v>
      </c>
      <c r="J14">
        <v>2355.6</v>
      </c>
      <c r="K14">
        <v>2418.7</v>
      </c>
      <c r="L14">
        <v>2475.6</v>
      </c>
      <c r="M14">
        <v>2489.2</v>
      </c>
      <c r="N14">
        <v>2501.1</v>
      </c>
      <c r="O14">
        <v>2532.3</v>
      </c>
      <c r="P14">
        <v>2537.8</v>
      </c>
      <c r="Q14">
        <v>2556.5</v>
      </c>
      <c r="R14">
        <v>2572.8</v>
      </c>
      <c r="S14">
        <v>2594.4</v>
      </c>
      <c r="T14">
        <v>2575.6</v>
      </c>
      <c r="U14">
        <v>2612.9</v>
      </c>
      <c r="V14">
        <v>2624.6</v>
      </c>
      <c r="W14">
        <v>2628.4</v>
      </c>
      <c r="X14">
        <v>2666.1</v>
      </c>
      <c r="Y14">
        <v>2682.1</v>
      </c>
    </row>
    <row r="15" spans="1:25" ht="12.75">
      <c r="A15" t="s">
        <v>24</v>
      </c>
      <c r="B15" t="s">
        <v>25</v>
      </c>
      <c r="C15">
        <v>6633.3</v>
      </c>
      <c r="D15">
        <v>6621.4</v>
      </c>
      <c r="E15">
        <v>6645.9</v>
      </c>
      <c r="F15">
        <v>6693.6</v>
      </c>
      <c r="G15">
        <v>6739.7</v>
      </c>
      <c r="H15">
        <v>6812</v>
      </c>
      <c r="I15">
        <v>6871</v>
      </c>
      <c r="J15">
        <v>6934.8</v>
      </c>
      <c r="K15">
        <v>6989.6</v>
      </c>
      <c r="L15">
        <v>7063.4</v>
      </c>
      <c r="M15">
        <v>7141.4</v>
      </c>
      <c r="N15">
        <v>7177</v>
      </c>
      <c r="O15">
        <v>7250.1</v>
      </c>
      <c r="P15">
        <v>7313.3</v>
      </c>
      <c r="Q15">
        <v>7367.9</v>
      </c>
      <c r="R15">
        <v>7433.8</v>
      </c>
      <c r="S15">
        <v>7518.9</v>
      </c>
      <c r="T15">
        <v>7593.2</v>
      </c>
      <c r="U15">
        <v>7653.4</v>
      </c>
      <c r="V15">
        <v>7767.2</v>
      </c>
      <c r="W15">
        <v>7837.8</v>
      </c>
      <c r="X15">
        <v>7906.2</v>
      </c>
      <c r="Y15">
        <v>7962.7</v>
      </c>
    </row>
    <row r="16" spans="1:25" ht="12.75">
      <c r="A16" t="s">
        <v>26</v>
      </c>
      <c r="B16" s="46" t="s">
        <v>27</v>
      </c>
      <c r="C16">
        <v>1972.1</v>
      </c>
      <c r="D16">
        <v>1825.9</v>
      </c>
      <c r="E16">
        <v>1786.4</v>
      </c>
      <c r="F16">
        <v>1928</v>
      </c>
      <c r="G16">
        <v>1989.5</v>
      </c>
      <c r="H16">
        <v>2092.7</v>
      </c>
      <c r="I16">
        <v>2164.6</v>
      </c>
      <c r="J16">
        <v>2156.5</v>
      </c>
      <c r="K16">
        <v>2123.5</v>
      </c>
      <c r="L16">
        <v>2212.7</v>
      </c>
      <c r="M16">
        <v>2228.2</v>
      </c>
      <c r="N16">
        <v>2395.2</v>
      </c>
      <c r="O16">
        <v>2445.4</v>
      </c>
      <c r="P16">
        <v>2489.3</v>
      </c>
      <c r="Q16">
        <v>2500.4</v>
      </c>
      <c r="R16">
        <v>2481.5</v>
      </c>
      <c r="S16">
        <v>2543.3</v>
      </c>
      <c r="T16">
        <v>2594.6</v>
      </c>
      <c r="U16">
        <v>2708.9</v>
      </c>
      <c r="V16">
        <v>2745.2</v>
      </c>
      <c r="W16">
        <v>2714.4</v>
      </c>
      <c r="X16">
        <v>2843.6</v>
      </c>
      <c r="Y16">
        <v>2862</v>
      </c>
    </row>
    <row r="17" spans="1:25" ht="12.75">
      <c r="A17" t="s">
        <v>28</v>
      </c>
      <c r="B17" t="s">
        <v>29</v>
      </c>
      <c r="C17">
        <v>2117.8</v>
      </c>
      <c r="D17">
        <v>2013.8</v>
      </c>
      <c r="E17">
        <v>1992.3</v>
      </c>
      <c r="F17">
        <v>1978.8</v>
      </c>
      <c r="G17">
        <v>1977.5</v>
      </c>
      <c r="H17">
        <v>2042.6</v>
      </c>
      <c r="I17">
        <v>2043</v>
      </c>
      <c r="J17">
        <v>2094.1</v>
      </c>
      <c r="K17">
        <v>2097.2</v>
      </c>
      <c r="L17">
        <v>2149.6</v>
      </c>
      <c r="M17">
        <v>2243.1</v>
      </c>
      <c r="N17">
        <v>2302.5</v>
      </c>
      <c r="O17">
        <v>2364.3</v>
      </c>
      <c r="P17">
        <v>2397.1</v>
      </c>
      <c r="Q17">
        <v>2424.7</v>
      </c>
      <c r="R17">
        <v>2471</v>
      </c>
      <c r="S17">
        <v>2499.1</v>
      </c>
      <c r="T17">
        <v>2543.8</v>
      </c>
      <c r="U17">
        <v>2598.1</v>
      </c>
      <c r="V17">
        <v>2654.6</v>
      </c>
      <c r="W17">
        <v>2674.3</v>
      </c>
      <c r="X17">
        <v>2743.4</v>
      </c>
      <c r="Y17">
        <v>2790.2</v>
      </c>
    </row>
    <row r="18" spans="1:25" ht="12.75">
      <c r="A18" t="s">
        <v>30</v>
      </c>
      <c r="B18" t="s">
        <v>31</v>
      </c>
      <c r="C18">
        <v>1712.3</v>
      </c>
      <c r="D18">
        <v>1637.5</v>
      </c>
      <c r="E18">
        <v>1600.3</v>
      </c>
      <c r="F18">
        <v>1583.6</v>
      </c>
      <c r="G18">
        <v>1594.4</v>
      </c>
      <c r="H18">
        <v>1641.8</v>
      </c>
      <c r="I18">
        <v>1677.4</v>
      </c>
      <c r="J18">
        <v>1719.3</v>
      </c>
      <c r="K18">
        <v>1722.4</v>
      </c>
      <c r="L18">
        <v>1768.5</v>
      </c>
      <c r="M18">
        <v>1854.5</v>
      </c>
      <c r="N18">
        <v>1902.9</v>
      </c>
      <c r="O18">
        <v>1942</v>
      </c>
      <c r="P18">
        <v>1968.8</v>
      </c>
      <c r="Q18">
        <v>1978.3</v>
      </c>
      <c r="R18">
        <v>1998.7</v>
      </c>
      <c r="S18">
        <v>2010.3</v>
      </c>
      <c r="T18">
        <v>2026.9</v>
      </c>
      <c r="U18">
        <v>2060.2</v>
      </c>
      <c r="V18">
        <v>2118.7</v>
      </c>
      <c r="W18">
        <v>2134.6</v>
      </c>
      <c r="X18">
        <v>2191.2</v>
      </c>
      <c r="Y18">
        <v>2226.7</v>
      </c>
    </row>
    <row r="19" spans="1:25" ht="12.75">
      <c r="A19" t="s">
        <v>32</v>
      </c>
      <c r="B19" t="s">
        <v>33</v>
      </c>
      <c r="C19">
        <v>508</v>
      </c>
      <c r="D19">
        <v>455.2</v>
      </c>
      <c r="E19">
        <v>412.7</v>
      </c>
      <c r="F19">
        <v>376.9</v>
      </c>
      <c r="G19">
        <v>352.4</v>
      </c>
      <c r="H19">
        <v>364.5</v>
      </c>
      <c r="I19">
        <v>361.1</v>
      </c>
      <c r="J19">
        <v>370.1</v>
      </c>
      <c r="K19">
        <v>343.2</v>
      </c>
      <c r="L19">
        <v>371.3</v>
      </c>
      <c r="M19">
        <v>397.1</v>
      </c>
      <c r="N19">
        <v>415</v>
      </c>
      <c r="O19">
        <v>437</v>
      </c>
      <c r="P19">
        <v>452.5</v>
      </c>
      <c r="Q19">
        <v>452.2</v>
      </c>
      <c r="R19">
        <v>445.9</v>
      </c>
      <c r="S19">
        <v>435.4</v>
      </c>
      <c r="T19">
        <v>448.5</v>
      </c>
      <c r="U19">
        <v>463</v>
      </c>
      <c r="V19">
        <v>481.7</v>
      </c>
      <c r="W19">
        <v>487.9</v>
      </c>
      <c r="X19">
        <v>504.4</v>
      </c>
      <c r="Y19">
        <v>511.8</v>
      </c>
    </row>
    <row r="20" spans="1:25" ht="12.75">
      <c r="A20" t="s">
        <v>34</v>
      </c>
      <c r="B20" t="s">
        <v>35</v>
      </c>
      <c r="C20">
        <v>659</v>
      </c>
      <c r="D20">
        <v>634.4</v>
      </c>
      <c r="E20">
        <v>639.1</v>
      </c>
      <c r="F20">
        <v>644.8</v>
      </c>
      <c r="G20">
        <v>682.7</v>
      </c>
      <c r="H20">
        <v>719</v>
      </c>
      <c r="I20">
        <v>751.2</v>
      </c>
      <c r="J20">
        <v>774.4</v>
      </c>
      <c r="K20">
        <v>798.3</v>
      </c>
      <c r="L20">
        <v>809.7</v>
      </c>
      <c r="M20">
        <v>861.7</v>
      </c>
      <c r="N20">
        <v>883.3</v>
      </c>
      <c r="O20">
        <v>894.9</v>
      </c>
      <c r="P20">
        <v>897.1</v>
      </c>
      <c r="Q20">
        <v>901.4</v>
      </c>
      <c r="R20">
        <v>922.8</v>
      </c>
      <c r="S20">
        <v>933.1</v>
      </c>
      <c r="T20">
        <v>937</v>
      </c>
      <c r="U20">
        <v>948.8</v>
      </c>
      <c r="V20">
        <v>980</v>
      </c>
      <c r="W20">
        <v>979.5</v>
      </c>
      <c r="X20">
        <v>1008.6</v>
      </c>
      <c r="Y20">
        <v>1029.1</v>
      </c>
    </row>
    <row r="21" spans="1:25" ht="12.75">
      <c r="A21" t="s">
        <v>36</v>
      </c>
      <c r="B21" t="s">
        <v>37</v>
      </c>
      <c r="C21">
        <v>545.3</v>
      </c>
      <c r="D21">
        <v>548</v>
      </c>
      <c r="E21">
        <v>548.5</v>
      </c>
      <c r="F21">
        <v>561.9</v>
      </c>
      <c r="G21">
        <v>559.2</v>
      </c>
      <c r="H21">
        <v>558.3</v>
      </c>
      <c r="I21">
        <v>565.1</v>
      </c>
      <c r="J21">
        <v>574.8</v>
      </c>
      <c r="K21">
        <v>580.9</v>
      </c>
      <c r="L21">
        <v>587.5</v>
      </c>
      <c r="M21">
        <v>595.7</v>
      </c>
      <c r="N21">
        <v>604.6</v>
      </c>
      <c r="O21">
        <v>610.1</v>
      </c>
      <c r="P21">
        <v>619.2</v>
      </c>
      <c r="Q21">
        <v>624.7</v>
      </c>
      <c r="R21">
        <v>630</v>
      </c>
      <c r="S21">
        <v>641.8</v>
      </c>
      <c r="T21">
        <v>641.4</v>
      </c>
      <c r="U21">
        <v>648.4</v>
      </c>
      <c r="V21">
        <v>657</v>
      </c>
      <c r="W21">
        <v>667.2</v>
      </c>
      <c r="X21">
        <v>678.2</v>
      </c>
      <c r="Y21">
        <v>685.8</v>
      </c>
    </row>
    <row r="22" spans="1:25" ht="12.75">
      <c r="A22" t="s">
        <v>38</v>
      </c>
      <c r="B22" t="s">
        <v>39</v>
      </c>
      <c r="C22">
        <v>405.5</v>
      </c>
      <c r="D22">
        <v>376.3</v>
      </c>
      <c r="E22">
        <v>392</v>
      </c>
      <c r="F22">
        <v>395.2</v>
      </c>
      <c r="G22">
        <v>383.1</v>
      </c>
      <c r="H22">
        <v>400.8</v>
      </c>
      <c r="I22">
        <v>365.6</v>
      </c>
      <c r="J22">
        <v>374.7</v>
      </c>
      <c r="K22">
        <v>374.8</v>
      </c>
      <c r="L22">
        <v>381.1</v>
      </c>
      <c r="M22">
        <v>388.6</v>
      </c>
      <c r="N22">
        <v>399.6</v>
      </c>
      <c r="O22">
        <v>422.3</v>
      </c>
      <c r="P22">
        <v>428.3</v>
      </c>
      <c r="Q22">
        <v>446.4</v>
      </c>
      <c r="R22">
        <v>472.3</v>
      </c>
      <c r="S22">
        <v>488.9</v>
      </c>
      <c r="T22">
        <v>516.9</v>
      </c>
      <c r="U22">
        <v>538</v>
      </c>
      <c r="V22">
        <v>535.9</v>
      </c>
      <c r="W22">
        <v>539.7</v>
      </c>
      <c r="X22">
        <v>552.2</v>
      </c>
      <c r="Y22">
        <v>563.5</v>
      </c>
    </row>
    <row r="23" spans="1:25" ht="12.75">
      <c r="A23" t="s">
        <v>40</v>
      </c>
      <c r="B23" t="s">
        <v>41</v>
      </c>
      <c r="C23">
        <v>-145.6</v>
      </c>
      <c r="D23">
        <v>-187.9</v>
      </c>
      <c r="E23">
        <v>-205.9</v>
      </c>
      <c r="F23">
        <v>-50.8</v>
      </c>
      <c r="G23">
        <v>12.1</v>
      </c>
      <c r="H23">
        <v>50.1</v>
      </c>
      <c r="I23">
        <v>121.5</v>
      </c>
      <c r="J23">
        <v>62.4</v>
      </c>
      <c r="K23">
        <v>26.3</v>
      </c>
      <c r="L23">
        <v>63</v>
      </c>
      <c r="M23">
        <v>-14.9</v>
      </c>
      <c r="N23">
        <v>92.6</v>
      </c>
      <c r="O23">
        <v>81.1</v>
      </c>
      <c r="P23">
        <v>92.2</v>
      </c>
      <c r="Q23">
        <v>75.7</v>
      </c>
      <c r="R23">
        <v>10.4</v>
      </c>
      <c r="S23">
        <v>44.2</v>
      </c>
      <c r="T23">
        <v>50.8</v>
      </c>
      <c r="U23">
        <v>110.7</v>
      </c>
      <c r="V23">
        <v>90.5</v>
      </c>
      <c r="W23">
        <v>40.1</v>
      </c>
      <c r="X23">
        <v>100.3</v>
      </c>
      <c r="Y23">
        <v>71.8</v>
      </c>
    </row>
    <row r="24" spans="1:25" ht="12.75">
      <c r="A24" t="s">
        <v>42</v>
      </c>
      <c r="B24" s="46" t="s">
        <v>43</v>
      </c>
      <c r="C24">
        <v>-393.9</v>
      </c>
      <c r="D24">
        <v>-341.7</v>
      </c>
      <c r="E24">
        <v>-405.6</v>
      </c>
      <c r="F24">
        <v>-440.6</v>
      </c>
      <c r="G24">
        <v>-488.7</v>
      </c>
      <c r="H24">
        <v>-523.2</v>
      </c>
      <c r="I24">
        <v>-535</v>
      </c>
      <c r="J24">
        <v>-503.7</v>
      </c>
      <c r="K24">
        <v>-562.5</v>
      </c>
      <c r="L24">
        <v>-586.9</v>
      </c>
      <c r="M24">
        <v>-572.4</v>
      </c>
      <c r="N24">
        <v>-598.1</v>
      </c>
      <c r="O24">
        <v>-614.8</v>
      </c>
      <c r="P24">
        <v>-588.5</v>
      </c>
      <c r="Q24">
        <v>-541.7</v>
      </c>
      <c r="R24">
        <v>-528.2</v>
      </c>
      <c r="S24">
        <v>-528</v>
      </c>
      <c r="T24">
        <v>-532</v>
      </c>
      <c r="U24">
        <v>-509.9</v>
      </c>
      <c r="V24">
        <v>-462.9</v>
      </c>
      <c r="W24">
        <v>-538</v>
      </c>
      <c r="X24">
        <v>-549.2</v>
      </c>
      <c r="Y24">
        <v>-495.1</v>
      </c>
    </row>
    <row r="25" spans="1:25" ht="12.75">
      <c r="A25" t="s">
        <v>44</v>
      </c>
      <c r="B25" t="s">
        <v>45</v>
      </c>
      <c r="C25">
        <v>1519.5</v>
      </c>
      <c r="D25">
        <v>1522.7</v>
      </c>
      <c r="E25">
        <v>1596.4</v>
      </c>
      <c r="F25">
        <v>1712.3</v>
      </c>
      <c r="G25">
        <v>1753.2</v>
      </c>
      <c r="H25">
        <v>1814</v>
      </c>
      <c r="I25">
        <v>1869.8</v>
      </c>
      <c r="J25">
        <v>1972.2</v>
      </c>
      <c r="K25">
        <v>2033.3</v>
      </c>
      <c r="L25">
        <v>2108.3</v>
      </c>
      <c r="M25">
        <v>2142.9</v>
      </c>
      <c r="N25">
        <v>2141</v>
      </c>
      <c r="O25">
        <v>2162.4</v>
      </c>
      <c r="P25">
        <v>2192.5</v>
      </c>
      <c r="Q25">
        <v>2203.2</v>
      </c>
      <c r="R25">
        <v>2218.5</v>
      </c>
      <c r="S25">
        <v>2219.4</v>
      </c>
      <c r="T25">
        <v>2236.4</v>
      </c>
      <c r="U25">
        <v>2268.4</v>
      </c>
      <c r="V25">
        <v>2324.6</v>
      </c>
      <c r="W25">
        <v>2284.7</v>
      </c>
      <c r="X25">
        <v>2344.3</v>
      </c>
      <c r="Y25">
        <v>2384.5</v>
      </c>
    </row>
    <row r="26" spans="1:25" ht="12.75">
      <c r="A26" t="s">
        <v>46</v>
      </c>
      <c r="B26" t="s">
        <v>47</v>
      </c>
      <c r="C26">
        <v>1012.1</v>
      </c>
      <c r="D26">
        <v>1010.9</v>
      </c>
      <c r="E26">
        <v>1074.2</v>
      </c>
      <c r="F26">
        <v>1163.3</v>
      </c>
      <c r="G26">
        <v>1208.7</v>
      </c>
      <c r="H26">
        <v>1256.4</v>
      </c>
      <c r="I26">
        <v>1288</v>
      </c>
      <c r="J26">
        <v>1365.3</v>
      </c>
      <c r="K26">
        <v>1416</v>
      </c>
      <c r="L26">
        <v>1467.7</v>
      </c>
      <c r="M26">
        <v>1487.8</v>
      </c>
      <c r="N26">
        <v>1496</v>
      </c>
      <c r="O26">
        <v>1510.1</v>
      </c>
      <c r="P26">
        <v>1530.7</v>
      </c>
      <c r="Q26">
        <v>1538.5</v>
      </c>
      <c r="R26">
        <v>1529.2</v>
      </c>
      <c r="S26">
        <v>1528.4</v>
      </c>
      <c r="T26">
        <v>1543.2</v>
      </c>
      <c r="U26">
        <v>1565.7</v>
      </c>
      <c r="V26">
        <v>1614</v>
      </c>
      <c r="W26">
        <v>1575.3</v>
      </c>
      <c r="X26">
        <v>1623.3</v>
      </c>
      <c r="Y26">
        <v>1658.2</v>
      </c>
    </row>
    <row r="27" spans="1:25" ht="12.75">
      <c r="A27" t="s">
        <v>48</v>
      </c>
      <c r="B27" t="s">
        <v>49</v>
      </c>
      <c r="C27">
        <v>507.4</v>
      </c>
      <c r="D27">
        <v>511.8</v>
      </c>
      <c r="E27">
        <v>522.2</v>
      </c>
      <c r="F27">
        <v>549</v>
      </c>
      <c r="G27">
        <v>544.5</v>
      </c>
      <c r="H27">
        <v>557.6</v>
      </c>
      <c r="I27">
        <v>581.9</v>
      </c>
      <c r="J27">
        <v>607</v>
      </c>
      <c r="K27">
        <v>617.3</v>
      </c>
      <c r="L27">
        <v>640.6</v>
      </c>
      <c r="M27">
        <v>655.1</v>
      </c>
      <c r="N27">
        <v>645</v>
      </c>
      <c r="O27">
        <v>652.3</v>
      </c>
      <c r="P27">
        <v>661.8</v>
      </c>
      <c r="Q27">
        <v>664.7</v>
      </c>
      <c r="R27">
        <v>689.3</v>
      </c>
      <c r="S27">
        <v>691</v>
      </c>
      <c r="T27">
        <v>693.2</v>
      </c>
      <c r="U27">
        <v>702.7</v>
      </c>
      <c r="V27">
        <v>710.7</v>
      </c>
      <c r="W27">
        <v>709.5</v>
      </c>
      <c r="X27">
        <v>721.1</v>
      </c>
      <c r="Y27">
        <v>726.4</v>
      </c>
    </row>
    <row r="28" spans="1:25" ht="12.75">
      <c r="A28" t="s">
        <v>50</v>
      </c>
      <c r="B28" t="s">
        <v>51</v>
      </c>
      <c r="C28">
        <v>1913.4</v>
      </c>
      <c r="D28">
        <v>1864.5</v>
      </c>
      <c r="E28">
        <v>2002</v>
      </c>
      <c r="F28">
        <v>2152.9</v>
      </c>
      <c r="G28">
        <v>2241.9</v>
      </c>
      <c r="H28">
        <v>2337.3</v>
      </c>
      <c r="I28">
        <v>2404.9</v>
      </c>
      <c r="J28">
        <v>2475.9</v>
      </c>
      <c r="K28">
        <v>2595.8</v>
      </c>
      <c r="L28">
        <v>2695.3</v>
      </c>
      <c r="M28">
        <v>2715.3</v>
      </c>
      <c r="N28">
        <v>2739.1</v>
      </c>
      <c r="O28">
        <v>2777.1</v>
      </c>
      <c r="P28">
        <v>2781.1</v>
      </c>
      <c r="Q28">
        <v>2745</v>
      </c>
      <c r="R28">
        <v>2746.7</v>
      </c>
      <c r="S28">
        <v>2747.4</v>
      </c>
      <c r="T28">
        <v>2768.4</v>
      </c>
      <c r="U28">
        <v>2778.3</v>
      </c>
      <c r="V28">
        <v>2787.5</v>
      </c>
      <c r="W28">
        <v>2822.7</v>
      </c>
      <c r="X28">
        <v>2893.5</v>
      </c>
      <c r="Y28">
        <v>2879.6</v>
      </c>
    </row>
    <row r="29" spans="1:25" ht="12.75">
      <c r="A29" t="s">
        <v>52</v>
      </c>
      <c r="B29" t="s">
        <v>47</v>
      </c>
      <c r="C29">
        <v>1524.3</v>
      </c>
      <c r="D29">
        <v>1478.7</v>
      </c>
      <c r="E29">
        <v>1609</v>
      </c>
      <c r="F29">
        <v>1749.1</v>
      </c>
      <c r="G29">
        <v>1838.6</v>
      </c>
      <c r="H29">
        <v>1928.7</v>
      </c>
      <c r="I29">
        <v>1984.2</v>
      </c>
      <c r="J29">
        <v>2047.9</v>
      </c>
      <c r="K29">
        <v>2172.5</v>
      </c>
      <c r="L29">
        <v>2251.7</v>
      </c>
      <c r="M29">
        <v>2263.6</v>
      </c>
      <c r="N29">
        <v>2291.1</v>
      </c>
      <c r="O29">
        <v>2327.2</v>
      </c>
      <c r="P29">
        <v>2326.2</v>
      </c>
      <c r="Q29">
        <v>2287.7</v>
      </c>
      <c r="R29">
        <v>2283.1</v>
      </c>
      <c r="S29">
        <v>2288.6</v>
      </c>
      <c r="T29">
        <v>2302.2</v>
      </c>
      <c r="U29">
        <v>2308.6</v>
      </c>
      <c r="V29">
        <v>2309.7</v>
      </c>
      <c r="W29">
        <v>2341.5</v>
      </c>
      <c r="X29">
        <v>2405.6</v>
      </c>
      <c r="Y29">
        <v>2389.6</v>
      </c>
    </row>
    <row r="30" spans="1:25" ht="12.75">
      <c r="A30" t="s">
        <v>53</v>
      </c>
      <c r="B30" t="s">
        <v>49</v>
      </c>
      <c r="C30">
        <v>389</v>
      </c>
      <c r="D30">
        <v>385.7</v>
      </c>
      <c r="E30">
        <v>393</v>
      </c>
      <c r="F30">
        <v>403.8</v>
      </c>
      <c r="G30">
        <v>403.4</v>
      </c>
      <c r="H30">
        <v>408.6</v>
      </c>
      <c r="I30">
        <v>420.7</v>
      </c>
      <c r="J30">
        <v>428</v>
      </c>
      <c r="K30">
        <v>423.3</v>
      </c>
      <c r="L30">
        <v>443.5</v>
      </c>
      <c r="M30">
        <v>451.7</v>
      </c>
      <c r="N30">
        <v>448</v>
      </c>
      <c r="O30">
        <v>449.9</v>
      </c>
      <c r="P30">
        <v>454.9</v>
      </c>
      <c r="Q30">
        <v>457.3</v>
      </c>
      <c r="R30">
        <v>463.6</v>
      </c>
      <c r="S30">
        <v>458.8</v>
      </c>
      <c r="T30">
        <v>466.3</v>
      </c>
      <c r="U30">
        <v>469.7</v>
      </c>
      <c r="V30">
        <v>477.8</v>
      </c>
      <c r="W30">
        <v>481.2</v>
      </c>
      <c r="X30">
        <v>487.9</v>
      </c>
      <c r="Y30">
        <v>490</v>
      </c>
    </row>
    <row r="31" spans="1:25" ht="12.75">
      <c r="A31" t="s">
        <v>54</v>
      </c>
      <c r="B31" s="46" t="s">
        <v>55</v>
      </c>
      <c r="C31">
        <v>3035.4</v>
      </c>
      <c r="D31">
        <v>3086.5</v>
      </c>
      <c r="E31">
        <v>3112.5</v>
      </c>
      <c r="F31">
        <v>3122</v>
      </c>
      <c r="G31">
        <v>3135.7</v>
      </c>
      <c r="H31">
        <v>3181.5</v>
      </c>
      <c r="I31">
        <v>3194.7</v>
      </c>
      <c r="J31">
        <v>3184.2</v>
      </c>
      <c r="K31">
        <v>3153.8</v>
      </c>
      <c r="L31">
        <v>3183.8</v>
      </c>
      <c r="M31">
        <v>3176.8</v>
      </c>
      <c r="N31">
        <v>3160.4</v>
      </c>
      <c r="O31">
        <v>3166.2</v>
      </c>
      <c r="P31">
        <v>3163.3</v>
      </c>
      <c r="Q31">
        <v>3190.5</v>
      </c>
      <c r="R31">
        <v>3156.6</v>
      </c>
      <c r="S31">
        <v>3135.9</v>
      </c>
      <c r="T31">
        <v>3142.4</v>
      </c>
      <c r="U31">
        <v>3154.7</v>
      </c>
      <c r="V31">
        <v>3142.7</v>
      </c>
      <c r="W31">
        <v>3139.1</v>
      </c>
      <c r="X31">
        <v>3163.1</v>
      </c>
      <c r="Y31">
        <v>3208.7</v>
      </c>
    </row>
    <row r="32" spans="1:25" ht="12.75">
      <c r="A32" t="s">
        <v>56</v>
      </c>
      <c r="B32" t="s">
        <v>57</v>
      </c>
      <c r="C32">
        <v>1182.2</v>
      </c>
      <c r="D32">
        <v>1214.6</v>
      </c>
      <c r="E32">
        <v>1233.2</v>
      </c>
      <c r="F32">
        <v>1240.7</v>
      </c>
      <c r="G32">
        <v>1269.2</v>
      </c>
      <c r="H32">
        <v>1304.6</v>
      </c>
      <c r="I32">
        <v>1321.6</v>
      </c>
      <c r="J32">
        <v>1320.1</v>
      </c>
      <c r="K32">
        <v>1298.1</v>
      </c>
      <c r="L32">
        <v>1314.9</v>
      </c>
      <c r="M32">
        <v>1305.9</v>
      </c>
      <c r="N32">
        <v>1294.9</v>
      </c>
      <c r="O32">
        <v>1291.4</v>
      </c>
      <c r="P32">
        <v>1290</v>
      </c>
      <c r="Q32">
        <v>1314.3</v>
      </c>
      <c r="R32">
        <v>1269.9</v>
      </c>
      <c r="S32">
        <v>1241.9</v>
      </c>
      <c r="T32">
        <v>1234.1</v>
      </c>
      <c r="U32">
        <v>1233.9</v>
      </c>
      <c r="V32">
        <v>1216.2</v>
      </c>
      <c r="W32">
        <v>1208.1</v>
      </c>
      <c r="X32">
        <v>1210.5</v>
      </c>
      <c r="Y32">
        <v>1241.6</v>
      </c>
    </row>
    <row r="33" spans="1:25" ht="12.75">
      <c r="A33" t="s">
        <v>58</v>
      </c>
      <c r="B33" t="s">
        <v>59</v>
      </c>
      <c r="C33">
        <v>760.2</v>
      </c>
      <c r="D33">
        <v>785.4</v>
      </c>
      <c r="E33">
        <v>802.8</v>
      </c>
      <c r="F33">
        <v>804.6</v>
      </c>
      <c r="G33">
        <v>811.9</v>
      </c>
      <c r="H33">
        <v>829.3</v>
      </c>
      <c r="I33">
        <v>846.3</v>
      </c>
      <c r="J33">
        <v>843.5</v>
      </c>
      <c r="K33">
        <v>823.4</v>
      </c>
      <c r="L33">
        <v>844.9</v>
      </c>
      <c r="M33">
        <v>851.5</v>
      </c>
      <c r="N33">
        <v>828</v>
      </c>
      <c r="O33">
        <v>818.6</v>
      </c>
      <c r="P33">
        <v>817.1</v>
      </c>
      <c r="Q33">
        <v>840.9</v>
      </c>
      <c r="R33">
        <v>795.4</v>
      </c>
      <c r="S33">
        <v>775.1</v>
      </c>
      <c r="T33">
        <v>772.2</v>
      </c>
      <c r="U33">
        <v>774.9</v>
      </c>
      <c r="V33">
        <v>757.5</v>
      </c>
      <c r="W33">
        <v>749.9</v>
      </c>
      <c r="X33">
        <v>754.6</v>
      </c>
      <c r="Y33">
        <v>784.3</v>
      </c>
    </row>
    <row r="34" spans="1:25" ht="12.75">
      <c r="A34" t="s">
        <v>60</v>
      </c>
      <c r="B34" t="s">
        <v>61</v>
      </c>
      <c r="C34">
        <v>422</v>
      </c>
      <c r="D34">
        <v>429.2</v>
      </c>
      <c r="E34">
        <v>430.4</v>
      </c>
      <c r="F34">
        <v>436</v>
      </c>
      <c r="G34">
        <v>457.3</v>
      </c>
      <c r="H34">
        <v>475.2</v>
      </c>
      <c r="I34">
        <v>475.3</v>
      </c>
      <c r="J34">
        <v>476.6</v>
      </c>
      <c r="K34">
        <v>474.7</v>
      </c>
      <c r="L34">
        <v>470</v>
      </c>
      <c r="M34">
        <v>454.5</v>
      </c>
      <c r="N34">
        <v>466.9</v>
      </c>
      <c r="O34">
        <v>472.8</v>
      </c>
      <c r="P34">
        <v>472.9</v>
      </c>
      <c r="Q34">
        <v>473.4</v>
      </c>
      <c r="R34">
        <v>474.4</v>
      </c>
      <c r="S34">
        <v>466.8</v>
      </c>
      <c r="T34">
        <v>461.9</v>
      </c>
      <c r="U34">
        <v>459</v>
      </c>
      <c r="V34">
        <v>458.7</v>
      </c>
      <c r="W34">
        <v>458.2</v>
      </c>
      <c r="X34">
        <v>455.9</v>
      </c>
      <c r="Y34">
        <v>457.3</v>
      </c>
    </row>
    <row r="35" spans="1:25" ht="12.75">
      <c r="A35" t="s">
        <v>62</v>
      </c>
      <c r="B35" t="s">
        <v>63</v>
      </c>
      <c r="C35">
        <v>1853.1</v>
      </c>
      <c r="D35">
        <v>1871.9</v>
      </c>
      <c r="E35">
        <v>1879.3</v>
      </c>
      <c r="F35">
        <v>1881.3</v>
      </c>
      <c r="G35">
        <v>1866.5</v>
      </c>
      <c r="H35">
        <v>1876.9</v>
      </c>
      <c r="I35">
        <v>1873.1</v>
      </c>
      <c r="J35">
        <v>1864.2</v>
      </c>
      <c r="K35">
        <v>1855.8</v>
      </c>
      <c r="L35">
        <v>1869</v>
      </c>
      <c r="M35">
        <v>1870.9</v>
      </c>
      <c r="N35">
        <v>1865.5</v>
      </c>
      <c r="O35">
        <v>1874.8</v>
      </c>
      <c r="P35">
        <v>1873.3</v>
      </c>
      <c r="Q35">
        <v>1876.2</v>
      </c>
      <c r="R35">
        <v>1886.8</v>
      </c>
      <c r="S35">
        <v>1894</v>
      </c>
      <c r="T35">
        <v>1908.3</v>
      </c>
      <c r="U35">
        <v>1920.7</v>
      </c>
      <c r="V35">
        <v>1926.5</v>
      </c>
      <c r="W35">
        <v>1931</v>
      </c>
      <c r="X35">
        <v>1952.6</v>
      </c>
      <c r="Y35">
        <v>1967.1</v>
      </c>
    </row>
    <row r="37" spans="1:3" ht="12.75">
      <c r="A37" s="4" t="s">
        <v>67</v>
      </c>
      <c r="B37" s="2" t="s">
        <v>69</v>
      </c>
      <c r="C37" s="7" t="s">
        <v>68</v>
      </c>
    </row>
    <row r="38" spans="1:3" ht="12.75">
      <c r="A38" s="3" t="s">
        <v>197</v>
      </c>
      <c r="B38" s="47">
        <f>E10</f>
        <v>14384.1</v>
      </c>
      <c r="C38" s="1"/>
    </row>
    <row r="39" spans="1:3" ht="12.75">
      <c r="A39" s="3" t="s">
        <v>198</v>
      </c>
      <c r="B39" s="47">
        <f>Y10</f>
        <v>17535.4</v>
      </c>
      <c r="C39" s="6">
        <f>(B39-B38)/B38</f>
        <v>0.21908218101932</v>
      </c>
    </row>
  </sheetData>
  <sheetProtection/>
  <mergeCells count="12">
    <mergeCell ref="A3:Y3"/>
    <mergeCell ref="A4:Y4"/>
    <mergeCell ref="A5:Y5"/>
    <mergeCell ref="A6:Y6"/>
    <mergeCell ref="A8:A9"/>
    <mergeCell ref="B8:B9"/>
    <mergeCell ref="C8:F8"/>
    <mergeCell ref="G8:J8"/>
    <mergeCell ref="K8:N8"/>
    <mergeCell ref="O8:R8"/>
    <mergeCell ref="S8:V8"/>
    <mergeCell ref="W8:Y8"/>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679"/>
  <sheetViews>
    <sheetView zoomScalePageLayoutView="0" workbookViewId="0" topLeftCell="A1">
      <selection activeCell="A1" sqref="A1"/>
    </sheetView>
  </sheetViews>
  <sheetFormatPr defaultColWidth="9.140625" defaultRowHeight="12.75"/>
  <cols>
    <col min="1" max="1" width="21.7109375" style="32" customWidth="1"/>
    <col min="2" max="2" width="18.28125" style="33" customWidth="1"/>
    <col min="3" max="3" width="15.00390625" style="32" customWidth="1"/>
    <col min="4" max="4" width="15.7109375" style="34" customWidth="1"/>
    <col min="5" max="5" width="20.00390625" style="28" customWidth="1"/>
    <col min="6" max="6" width="17.28125" style="32" customWidth="1"/>
    <col min="7" max="7" width="11.00390625" style="32" customWidth="1"/>
    <col min="8" max="16384" width="8.8515625" style="19" customWidth="1"/>
  </cols>
  <sheetData>
    <row r="1" spans="1:5" ht="14.25">
      <c r="A1" s="23" t="s">
        <v>64</v>
      </c>
      <c r="B1" s="35"/>
      <c r="C1" s="36"/>
      <c r="D1" s="36"/>
      <c r="E1" s="20"/>
    </row>
    <row r="2" spans="1:5" ht="15" thickBot="1">
      <c r="A2" s="37"/>
      <c r="B2" s="35"/>
      <c r="C2" s="36"/>
      <c r="D2" s="36"/>
      <c r="E2" s="20"/>
    </row>
    <row r="3" spans="1:7" s="20" customFormat="1" ht="44.25" customHeight="1">
      <c r="A3" s="122" t="s">
        <v>135</v>
      </c>
      <c r="B3" s="123"/>
      <c r="C3" s="123"/>
      <c r="D3" s="123"/>
      <c r="E3" s="123"/>
      <c r="F3" s="124"/>
      <c r="G3" s="61"/>
    </row>
    <row r="4" spans="1:7" s="20" customFormat="1" ht="27.75" customHeight="1">
      <c r="A4" s="125" t="s">
        <v>136</v>
      </c>
      <c r="B4" s="126"/>
      <c r="C4" s="126"/>
      <c r="D4" s="126"/>
      <c r="E4" s="126"/>
      <c r="F4" s="127"/>
      <c r="G4" s="61"/>
    </row>
    <row r="5" spans="1:7" s="20" customFormat="1" ht="14.25">
      <c r="A5" s="48"/>
      <c r="B5" s="49"/>
      <c r="C5" s="49"/>
      <c r="D5" s="49"/>
      <c r="E5" s="49"/>
      <c r="F5" s="50"/>
      <c r="G5" s="49"/>
    </row>
    <row r="6" spans="1:7" ht="14.25">
      <c r="A6" s="51"/>
      <c r="B6" s="128" t="s">
        <v>137</v>
      </c>
      <c r="C6" s="128"/>
      <c r="D6" s="128"/>
      <c r="E6" s="40"/>
      <c r="F6" s="53"/>
      <c r="G6" s="52"/>
    </row>
    <row r="7" spans="1:7" ht="14.25">
      <c r="A7" s="54" t="s">
        <v>138</v>
      </c>
      <c r="B7" s="17" t="s">
        <v>139</v>
      </c>
      <c r="C7" s="17" t="s">
        <v>140</v>
      </c>
      <c r="D7" s="17" t="s">
        <v>141</v>
      </c>
      <c r="E7" s="55"/>
      <c r="F7" s="53"/>
      <c r="G7" s="52"/>
    </row>
    <row r="8" spans="1:7" ht="14.25">
      <c r="A8" s="51" t="s">
        <v>142</v>
      </c>
      <c r="B8" s="38"/>
      <c r="C8" s="38"/>
      <c r="D8" s="38">
        <v>1373</v>
      </c>
      <c r="E8" s="40"/>
      <c r="F8" s="53"/>
      <c r="G8" s="52"/>
    </row>
    <row r="9" spans="1:7" ht="14.25">
      <c r="A9" s="51" t="s">
        <v>143</v>
      </c>
      <c r="B9" s="38"/>
      <c r="C9" s="38"/>
      <c r="D9" s="38">
        <v>1294</v>
      </c>
      <c r="E9" s="40"/>
      <c r="F9" s="53"/>
      <c r="G9" s="52"/>
    </row>
    <row r="10" spans="1:7" ht="14.25">
      <c r="A10" s="51" t="s">
        <v>144</v>
      </c>
      <c r="B10" s="38"/>
      <c r="C10" s="38"/>
      <c r="D10" s="38">
        <v>1111</v>
      </c>
      <c r="E10" s="40"/>
      <c r="F10" s="53"/>
      <c r="G10" s="52"/>
    </row>
    <row r="11" spans="1:7" ht="14.25">
      <c r="A11" s="51" t="s">
        <v>145</v>
      </c>
      <c r="B11" s="38"/>
      <c r="C11" s="38"/>
      <c r="D11" s="38">
        <v>1100</v>
      </c>
      <c r="E11" s="40"/>
      <c r="F11" s="53"/>
      <c r="G11" s="52"/>
    </row>
    <row r="12" spans="1:7" ht="14.25">
      <c r="A12" s="51" t="s">
        <v>146</v>
      </c>
      <c r="B12" s="38"/>
      <c r="C12" s="38"/>
      <c r="D12" s="38">
        <v>1100</v>
      </c>
      <c r="E12" s="40"/>
      <c r="F12" s="53"/>
      <c r="G12" s="52"/>
    </row>
    <row r="13" spans="1:7" ht="14.25">
      <c r="A13" s="51" t="s">
        <v>147</v>
      </c>
      <c r="B13" s="38">
        <v>965</v>
      </c>
      <c r="C13" s="38">
        <v>1485</v>
      </c>
      <c r="D13" s="39">
        <f>AVERAGE(B13:C13)</f>
        <v>1225</v>
      </c>
      <c r="E13" s="40"/>
      <c r="F13" s="53"/>
      <c r="G13" s="52"/>
    </row>
    <row r="14" spans="1:7" ht="14.25">
      <c r="A14" s="51" t="s">
        <v>148</v>
      </c>
      <c r="B14" s="38"/>
      <c r="C14" s="38"/>
      <c r="D14" s="38">
        <v>856</v>
      </c>
      <c r="E14" s="40"/>
      <c r="F14" s="53"/>
      <c r="G14" s="52"/>
    </row>
    <row r="15" spans="1:7" ht="14.25">
      <c r="A15" s="51" t="s">
        <v>149</v>
      </c>
      <c r="B15" s="38">
        <v>358</v>
      </c>
      <c r="C15" s="38">
        <v>1612</v>
      </c>
      <c r="D15" s="39">
        <f>AVERAGE(B15:C15)</f>
        <v>985</v>
      </c>
      <c r="E15" s="40"/>
      <c r="F15" s="53"/>
      <c r="G15" s="52"/>
    </row>
    <row r="16" spans="1:7" ht="14.25">
      <c r="A16" s="51" t="s">
        <v>150</v>
      </c>
      <c r="B16" s="38">
        <v>644</v>
      </c>
      <c r="C16" s="38">
        <v>1418</v>
      </c>
      <c r="D16" s="39">
        <f>AVERAGE(B16:C16)</f>
        <v>1031</v>
      </c>
      <c r="E16" s="40"/>
      <c r="F16" s="53"/>
      <c r="G16" s="52"/>
    </row>
    <row r="17" spans="1:7" ht="14.25">
      <c r="A17" s="51" t="s">
        <v>151</v>
      </c>
      <c r="B17" s="38">
        <v>808</v>
      </c>
      <c r="C17" s="38">
        <v>2104</v>
      </c>
      <c r="D17" s="39">
        <f>AVERAGE(B17:C17)</f>
        <v>1456</v>
      </c>
      <c r="E17" s="40"/>
      <c r="F17" s="53"/>
      <c r="G17" s="52"/>
    </row>
    <row r="18" spans="1:7" ht="14.25">
      <c r="A18" s="51" t="s">
        <v>152</v>
      </c>
      <c r="B18" s="38">
        <v>1372</v>
      </c>
      <c r="C18" s="38">
        <v>1426</v>
      </c>
      <c r="D18" s="39">
        <f>AVERAGE(B18:C18)</f>
        <v>1399</v>
      </c>
      <c r="E18" s="40"/>
      <c r="F18" s="53"/>
      <c r="G18" s="52"/>
    </row>
    <row r="19" spans="1:7" ht="15" thickBot="1">
      <c r="A19" s="51" t="s">
        <v>153</v>
      </c>
      <c r="B19" s="38"/>
      <c r="C19" s="38"/>
      <c r="D19" s="86">
        <v>1782</v>
      </c>
      <c r="E19" s="40"/>
      <c r="F19" s="53"/>
      <c r="G19" s="52"/>
    </row>
    <row r="20" spans="1:7" ht="15" thickBot="1">
      <c r="A20" s="56"/>
      <c r="B20" s="57"/>
      <c r="C20" s="85"/>
      <c r="D20" s="87">
        <f>AVERAGE(D8:D19)</f>
        <v>1226</v>
      </c>
      <c r="E20" s="88" t="s">
        <v>141</v>
      </c>
      <c r="F20" s="58"/>
      <c r="G20" s="52"/>
    </row>
    <row r="21" spans="1:7" ht="14.25">
      <c r="A21" s="40"/>
      <c r="B21" s="41"/>
      <c r="C21" s="41"/>
      <c r="D21" s="15"/>
      <c r="E21" s="16"/>
      <c r="G21" s="52"/>
    </row>
    <row r="22" spans="1:10" ht="15" thickBot="1">
      <c r="A22" s="40"/>
      <c r="B22" s="41"/>
      <c r="C22" s="41"/>
      <c r="D22" s="15"/>
      <c r="E22" s="16"/>
      <c r="G22" s="52"/>
      <c r="H22" s="63"/>
      <c r="I22" s="63"/>
      <c r="J22" s="63"/>
    </row>
    <row r="23" spans="1:10" s="20" customFormat="1" ht="27.75" customHeight="1">
      <c r="A23" s="122" t="s">
        <v>204</v>
      </c>
      <c r="B23" s="123"/>
      <c r="C23" s="123"/>
      <c r="D23" s="123"/>
      <c r="E23" s="123"/>
      <c r="F23" s="124"/>
      <c r="G23" s="61"/>
      <c r="H23" s="40"/>
      <c r="I23" s="40"/>
      <c r="J23" s="40"/>
    </row>
    <row r="24" spans="1:10" s="20" customFormat="1" ht="14.25" customHeight="1">
      <c r="A24" s="125" t="s">
        <v>201</v>
      </c>
      <c r="B24" s="126"/>
      <c r="C24" s="78">
        <v>316128839</v>
      </c>
      <c r="D24" s="61"/>
      <c r="E24" s="89"/>
      <c r="F24" s="59"/>
      <c r="G24" s="40"/>
      <c r="H24" s="40"/>
      <c r="I24" s="40"/>
      <c r="J24" s="40"/>
    </row>
    <row r="25" spans="1:10" s="20" customFormat="1" ht="13.5" customHeight="1">
      <c r="A25" s="125" t="s">
        <v>202</v>
      </c>
      <c r="B25" s="126"/>
      <c r="C25" s="78">
        <v>318351393</v>
      </c>
      <c r="D25" s="61"/>
      <c r="E25" s="89"/>
      <c r="F25" s="59"/>
      <c r="G25" s="40"/>
      <c r="H25" s="40"/>
      <c r="I25" s="40"/>
      <c r="J25" s="40"/>
    </row>
    <row r="26" spans="1:10" s="20" customFormat="1" ht="14.25" customHeight="1">
      <c r="A26" s="125" t="s">
        <v>203</v>
      </c>
      <c r="B26" s="126"/>
      <c r="C26" s="79">
        <f>(C25-C24)/C24</f>
        <v>0.007030532257134566</v>
      </c>
      <c r="D26" s="61"/>
      <c r="E26" s="40"/>
      <c r="F26" s="59"/>
      <c r="G26" s="40"/>
      <c r="H26" s="40"/>
      <c r="I26" s="40"/>
      <c r="J26" s="40"/>
    </row>
    <row r="27" spans="1:10" s="20" customFormat="1" ht="14.25">
      <c r="A27" s="60"/>
      <c r="B27" s="40"/>
      <c r="C27" s="40"/>
      <c r="D27" s="40"/>
      <c r="E27" s="80"/>
      <c r="F27" s="59"/>
      <c r="G27" s="40"/>
      <c r="H27" s="40"/>
      <c r="I27" s="40"/>
      <c r="J27" s="40"/>
    </row>
    <row r="28" spans="1:10" s="20" customFormat="1" ht="30.75" customHeight="1">
      <c r="A28" s="125" t="s">
        <v>199</v>
      </c>
      <c r="B28" s="126"/>
      <c r="C28" s="126"/>
      <c r="D28" s="126"/>
      <c r="E28" s="126"/>
      <c r="F28" s="127"/>
      <c r="G28" s="61"/>
      <c r="H28" s="61"/>
      <c r="I28" s="40"/>
      <c r="J28" s="40"/>
    </row>
    <row r="29" spans="1:10" s="20" customFormat="1" ht="45" customHeight="1">
      <c r="A29" s="125" t="s">
        <v>200</v>
      </c>
      <c r="B29" s="126"/>
      <c r="C29" s="126"/>
      <c r="D29" s="126"/>
      <c r="E29" s="126"/>
      <c r="F29" s="127"/>
      <c r="G29" s="61"/>
      <c r="H29" s="61"/>
      <c r="I29" s="40"/>
      <c r="J29" s="40"/>
    </row>
    <row r="30" spans="1:10" s="20" customFormat="1" ht="14.25">
      <c r="A30" s="125" t="s">
        <v>205</v>
      </c>
      <c r="B30" s="126"/>
      <c r="C30" s="126"/>
      <c r="D30" s="76">
        <v>4.38</v>
      </c>
      <c r="E30" s="49"/>
      <c r="F30" s="50"/>
      <c r="G30" s="49"/>
      <c r="H30" s="61"/>
      <c r="I30" s="40"/>
      <c r="J30" s="40"/>
    </row>
    <row r="31" spans="1:10" s="20" customFormat="1" ht="14.25">
      <c r="A31" s="60"/>
      <c r="B31" s="40"/>
      <c r="C31" s="40"/>
      <c r="D31" s="40"/>
      <c r="E31" s="40"/>
      <c r="F31" s="59"/>
      <c r="G31" s="40"/>
      <c r="H31" s="40"/>
      <c r="I31" s="40"/>
      <c r="J31" s="40"/>
    </row>
    <row r="32" spans="1:10" s="20" customFormat="1" ht="30.75" customHeight="1">
      <c r="A32" s="125" t="s">
        <v>207</v>
      </c>
      <c r="B32" s="126"/>
      <c r="C32" s="126"/>
      <c r="D32" s="126"/>
      <c r="E32" s="126"/>
      <c r="F32" s="127"/>
      <c r="G32" s="61"/>
      <c r="H32" s="40"/>
      <c r="I32" s="40"/>
      <c r="J32" s="40"/>
    </row>
    <row r="33" spans="1:10" s="20" customFormat="1" ht="14.25" customHeight="1">
      <c r="A33" s="125" t="s">
        <v>206</v>
      </c>
      <c r="B33" s="126"/>
      <c r="C33" s="77">
        <v>3531905.43</v>
      </c>
      <c r="D33" s="61"/>
      <c r="E33" s="61"/>
      <c r="F33" s="84"/>
      <c r="G33" s="61"/>
      <c r="H33" s="40"/>
      <c r="I33" s="40"/>
      <c r="J33" s="40"/>
    </row>
    <row r="34" spans="1:10" ht="14.25">
      <c r="A34" s="62"/>
      <c r="B34" s="41"/>
      <c r="C34" s="41"/>
      <c r="D34" s="15"/>
      <c r="E34" s="16"/>
      <c r="F34" s="53"/>
      <c r="G34" s="52"/>
      <c r="H34" s="63"/>
      <c r="I34" s="63"/>
      <c r="J34" s="63"/>
    </row>
    <row r="35" spans="1:10" s="13" customFormat="1" ht="43.5">
      <c r="A35" s="64" t="s">
        <v>130</v>
      </c>
      <c r="B35" s="65" t="s">
        <v>154</v>
      </c>
      <c r="C35" s="66" t="s">
        <v>155</v>
      </c>
      <c r="D35" s="66" t="s">
        <v>131</v>
      </c>
      <c r="E35" s="67" t="s">
        <v>132</v>
      </c>
      <c r="F35" s="68" t="s">
        <v>133</v>
      </c>
      <c r="G35" s="66"/>
      <c r="H35" s="66"/>
      <c r="I35" s="66"/>
      <c r="J35" s="66"/>
    </row>
    <row r="36" spans="1:10" ht="14.25">
      <c r="A36" s="69">
        <v>2014</v>
      </c>
      <c r="B36" s="70">
        <f>C24</f>
        <v>316128839</v>
      </c>
      <c r="C36" s="71">
        <f>B36*$D$30*365</f>
        <v>505395174909.3</v>
      </c>
      <c r="D36" s="72">
        <f>C36/$D$20</f>
        <v>412230974.64053833</v>
      </c>
      <c r="E36" s="73">
        <f>D36/(1760*1760*10)</f>
        <v>13.308076402393413</v>
      </c>
      <c r="F36" s="90">
        <f>E36</f>
        <v>13.308076402393413</v>
      </c>
      <c r="G36" s="81"/>
      <c r="H36" s="63"/>
      <c r="I36" s="63"/>
      <c r="J36" s="63"/>
    </row>
    <row r="37" spans="1:10" ht="14.25">
      <c r="A37" s="69">
        <v>2015</v>
      </c>
      <c r="B37" s="72">
        <f>B36+(B36*$C$26)</f>
        <v>318351393</v>
      </c>
      <c r="C37" s="71">
        <f aca="true" t="shared" si="0" ref="C37:C100">B37*$D$30*365</f>
        <v>508948371989.1</v>
      </c>
      <c r="D37" s="72">
        <f aca="true" t="shared" si="1" ref="D37:D100">C37/$D$20</f>
        <v>415129177.80513865</v>
      </c>
      <c r="E37" s="73">
        <f aca="true" t="shared" si="2" ref="E37:E100">D37/(1760*1760*10)</f>
        <v>13.40163926282085</v>
      </c>
      <c r="F37" s="90">
        <f>F36+E37</f>
        <v>26.70971566521426</v>
      </c>
      <c r="G37" s="81"/>
      <c r="H37" s="63"/>
      <c r="I37" s="63"/>
      <c r="J37" s="63"/>
    </row>
    <row r="38" spans="1:10" ht="14.25">
      <c r="A38" s="69">
        <v>2016</v>
      </c>
      <c r="B38" s="72">
        <f aca="true" t="shared" si="3" ref="B38:B101">B37+(B37*$C$26)</f>
        <v>320589572.7375902</v>
      </c>
      <c r="C38" s="71">
        <f t="shared" si="0"/>
        <v>512526549935.58545</v>
      </c>
      <c r="D38" s="72">
        <f t="shared" si="1"/>
        <v>418047756.8805754</v>
      </c>
      <c r="E38" s="73">
        <f t="shared" si="2"/>
        <v>13.495859919956592</v>
      </c>
      <c r="F38" s="90">
        <f aca="true" t="shared" si="4" ref="F38:F101">F37+E38</f>
        <v>40.205575585170855</v>
      </c>
      <c r="G38" s="81"/>
      <c r="H38" s="63"/>
      <c r="I38" s="63"/>
      <c r="J38" s="63"/>
    </row>
    <row r="39" spans="1:10" ht="14.25">
      <c r="A39" s="69">
        <v>2017</v>
      </c>
      <c r="B39" s="72">
        <f t="shared" si="3"/>
        <v>322843488.0700228</v>
      </c>
      <c r="C39" s="71">
        <f t="shared" si="0"/>
        <v>516129884377.5454</v>
      </c>
      <c r="D39" s="72">
        <f t="shared" si="1"/>
        <v>420986855.12034696</v>
      </c>
      <c r="E39" s="73">
        <f t="shared" si="2"/>
        <v>13.590742998461614</v>
      </c>
      <c r="F39" s="90">
        <f t="shared" si="4"/>
        <v>53.79631858363247</v>
      </c>
      <c r="G39" s="81"/>
      <c r="H39" s="63"/>
      <c r="I39" s="63"/>
      <c r="J39" s="63"/>
    </row>
    <row r="40" spans="1:10" ht="14.25">
      <c r="A40" s="69">
        <v>2018</v>
      </c>
      <c r="B40" s="72">
        <f t="shared" si="3"/>
        <v>325113249.62690496</v>
      </c>
      <c r="C40" s="71">
        <f t="shared" si="0"/>
        <v>519758552178.53296</v>
      </c>
      <c r="D40" s="72">
        <f t="shared" si="1"/>
        <v>423946616.7851003</v>
      </c>
      <c r="E40" s="73">
        <f t="shared" si="2"/>
        <v>13.686293155510727</v>
      </c>
      <c r="F40" s="90">
        <f t="shared" si="4"/>
        <v>67.4826117391432</v>
      </c>
      <c r="G40" s="81"/>
      <c r="H40" s="63"/>
      <c r="I40" s="63"/>
      <c r="J40" s="63"/>
    </row>
    <row r="41" spans="1:10" ht="14.25">
      <c r="A41" s="69">
        <v>2019</v>
      </c>
      <c r="B41" s="72">
        <f t="shared" si="3"/>
        <v>327398968.81562877</v>
      </c>
      <c r="C41" s="71">
        <f t="shared" si="0"/>
        <v>523412731445.54565</v>
      </c>
      <c r="D41" s="72">
        <f t="shared" si="1"/>
        <v>426927187.14971095</v>
      </c>
      <c r="E41" s="73">
        <f t="shared" si="2"/>
        <v>13.782515081021144</v>
      </c>
      <c r="F41" s="90">
        <f t="shared" si="4"/>
        <v>81.26512682016434</v>
      </c>
      <c r="G41" s="81"/>
      <c r="H41" s="63"/>
      <c r="I41" s="63"/>
      <c r="J41" s="63"/>
    </row>
    <row r="42" spans="1:10" ht="14.25">
      <c r="A42" s="69">
        <v>2020</v>
      </c>
      <c r="B42" s="72">
        <f t="shared" si="3"/>
        <v>329700757.8268396</v>
      </c>
      <c r="C42" s="71">
        <f t="shared" si="0"/>
        <v>527092601537.7685</v>
      </c>
      <c r="D42" s="72">
        <f t="shared" si="1"/>
        <v>429928712.5104148</v>
      </c>
      <c r="E42" s="73">
        <f t="shared" si="2"/>
        <v>13.879413497882709</v>
      </c>
      <c r="F42" s="90">
        <f t="shared" si="4"/>
        <v>95.14454031804705</v>
      </c>
      <c r="G42" s="81"/>
      <c r="H42" s="63"/>
      <c r="I42" s="63"/>
      <c r="J42" s="63"/>
    </row>
    <row r="43" spans="1:10" ht="14.25">
      <c r="A43" s="69">
        <v>2021</v>
      </c>
      <c r="B43" s="72">
        <f t="shared" si="3"/>
        <v>332018729.63994294</v>
      </c>
      <c r="C43" s="71">
        <f t="shared" si="0"/>
        <v>530798343075.3768</v>
      </c>
      <c r="D43" s="72">
        <f t="shared" si="1"/>
        <v>432951340.1919876</v>
      </c>
      <c r="E43" s="73">
        <f t="shared" si="2"/>
        <v>13.976993162189682</v>
      </c>
      <c r="F43" s="90">
        <f t="shared" si="4"/>
        <v>109.12153348023674</v>
      </c>
      <c r="G43" s="81"/>
      <c r="H43" s="63"/>
      <c r="I43" s="63"/>
      <c r="J43" s="63"/>
    </row>
    <row r="44" spans="1:10" ht="14.25">
      <c r="A44" s="69">
        <v>2022</v>
      </c>
      <c r="B44" s="72">
        <f t="shared" si="3"/>
        <v>334352998.0286494</v>
      </c>
      <c r="C44" s="71">
        <f t="shared" si="0"/>
        <v>534530137948.40173</v>
      </c>
      <c r="D44" s="72">
        <f t="shared" si="1"/>
        <v>435995218.55497694</v>
      </c>
      <c r="E44" s="73">
        <f t="shared" si="2"/>
        <v>14.075258863474204</v>
      </c>
      <c r="F44" s="90">
        <f t="shared" si="4"/>
        <v>123.19679234371094</v>
      </c>
      <c r="G44" s="81"/>
      <c r="H44" s="63"/>
      <c r="I44" s="63"/>
      <c r="J44" s="63"/>
    </row>
    <row r="45" spans="1:10" ht="14.25">
      <c r="A45" s="69">
        <v>2023</v>
      </c>
      <c r="B45" s="72">
        <f t="shared" si="3"/>
        <v>336703677.56655943</v>
      </c>
      <c r="C45" s="71">
        <f t="shared" si="0"/>
        <v>538288169325.6585</v>
      </c>
      <c r="D45" s="72">
        <f t="shared" si="1"/>
        <v>439060497.0029841</v>
      </c>
      <c r="E45" s="73">
        <f t="shared" si="2"/>
        <v>14.174215424941377</v>
      </c>
      <c r="F45" s="90">
        <f t="shared" si="4"/>
        <v>137.3710077686523</v>
      </c>
      <c r="G45" s="81"/>
      <c r="H45" s="63"/>
      <c r="I45" s="63"/>
      <c r="J45" s="63"/>
    </row>
    <row r="46" spans="1:10" ht="14.25">
      <c r="A46" s="69">
        <v>2024</v>
      </c>
      <c r="B46" s="72">
        <f t="shared" si="3"/>
        <v>339070883.632787</v>
      </c>
      <c r="C46" s="71">
        <f t="shared" si="0"/>
        <v>542072621663.7365</v>
      </c>
      <c r="D46" s="72">
        <f t="shared" si="1"/>
        <v>442147325.98999715</v>
      </c>
      <c r="E46" s="73">
        <f t="shared" si="2"/>
        <v>14.273867703706003</v>
      </c>
      <c r="F46" s="90">
        <f t="shared" si="4"/>
        <v>151.6448754723583</v>
      </c>
      <c r="G46" s="81"/>
      <c r="H46" s="63"/>
      <c r="I46" s="63"/>
      <c r="J46" s="63"/>
    </row>
    <row r="47" spans="1:10" ht="14.25">
      <c r="A47" s="69">
        <v>2025</v>
      </c>
      <c r="B47" s="72">
        <f t="shared" si="3"/>
        <v>341454732.41762245</v>
      </c>
      <c r="C47" s="71">
        <f t="shared" si="0"/>
        <v>545883680716.053</v>
      </c>
      <c r="D47" s="72">
        <f t="shared" si="1"/>
        <v>445255857.0277757</v>
      </c>
      <c r="E47" s="73">
        <f t="shared" si="2"/>
        <v>14.374220591030982</v>
      </c>
      <c r="F47" s="90">
        <f t="shared" si="4"/>
        <v>166.0190960633893</v>
      </c>
      <c r="G47" s="81"/>
      <c r="H47" s="63"/>
      <c r="I47" s="63"/>
      <c r="J47" s="63"/>
    </row>
    <row r="48" spans="1:10" ht="14.25">
      <c r="A48" s="69">
        <v>2026</v>
      </c>
      <c r="B48" s="72">
        <f t="shared" si="3"/>
        <v>343855340.92823577</v>
      </c>
      <c r="C48" s="71">
        <f t="shared" si="0"/>
        <v>549721533541.9705</v>
      </c>
      <c r="D48" s="72">
        <f t="shared" si="1"/>
        <v>448386242.69328755</v>
      </c>
      <c r="E48" s="73">
        <f t="shared" si="2"/>
        <v>14.475279012567393</v>
      </c>
      <c r="F48" s="90">
        <f t="shared" si="4"/>
        <v>180.4943750759567</v>
      </c>
      <c r="G48" s="81"/>
      <c r="H48" s="63"/>
      <c r="I48" s="63"/>
      <c r="J48" s="63"/>
    </row>
    <row r="49" spans="1:10" ht="14.25">
      <c r="A49" s="69">
        <v>2027</v>
      </c>
      <c r="B49" s="72">
        <f t="shared" si="3"/>
        <v>346272826.99441975</v>
      </c>
      <c r="C49" s="71">
        <f t="shared" si="0"/>
        <v>553586368515.9789</v>
      </c>
      <c r="D49" s="72">
        <f t="shared" si="1"/>
        <v>451538636.6361981</v>
      </c>
      <c r="E49" s="73">
        <f t="shared" si="2"/>
        <v>14.577047928596272</v>
      </c>
      <c r="F49" s="90">
        <f t="shared" si="4"/>
        <v>195.07142300455297</v>
      </c>
      <c r="G49" s="81"/>
      <c r="H49" s="63"/>
      <c r="I49" s="63"/>
      <c r="J49" s="63"/>
    </row>
    <row r="50" spans="1:10" ht="14.25">
      <c r="A50" s="69">
        <v>2028</v>
      </c>
      <c r="B50" s="72">
        <f t="shared" si="3"/>
        <v>348707309.2743732</v>
      </c>
      <c r="C50" s="71">
        <f t="shared" si="0"/>
        <v>557478375336.9403</v>
      </c>
      <c r="D50" s="72">
        <f t="shared" si="1"/>
        <v>454713193.58641136</v>
      </c>
      <c r="E50" s="73">
        <f t="shared" si="2"/>
        <v>14.67953233427206</v>
      </c>
      <c r="F50" s="90">
        <f t="shared" si="4"/>
        <v>209.75095533882504</v>
      </c>
      <c r="G50" s="81"/>
      <c r="H50" s="63"/>
      <c r="I50" s="63"/>
      <c r="J50" s="63"/>
    </row>
    <row r="51" spans="1:10" ht="14.25">
      <c r="A51" s="69">
        <v>2029</v>
      </c>
      <c r="B51" s="72">
        <f t="shared" si="3"/>
        <v>351158907.2605252</v>
      </c>
      <c r="C51" s="71">
        <f t="shared" si="0"/>
        <v>561397745037.4017</v>
      </c>
      <c r="D51" s="72">
        <f t="shared" si="1"/>
        <v>457910069.36166537</v>
      </c>
      <c r="E51" s="73">
        <f t="shared" si="2"/>
        <v>14.782737259867814</v>
      </c>
      <c r="F51" s="90">
        <f t="shared" si="4"/>
        <v>224.53369259869285</v>
      </c>
      <c r="G51" s="81"/>
      <c r="H51" s="63"/>
      <c r="I51" s="63"/>
      <c r="J51" s="63"/>
    </row>
    <row r="52" spans="1:10" ht="14.25">
      <c r="A52" s="69">
        <v>2030</v>
      </c>
      <c r="B52" s="72">
        <f t="shared" si="3"/>
        <v>353627741.28540045</v>
      </c>
      <c r="C52" s="71">
        <f t="shared" si="0"/>
        <v>565344669992.9697</v>
      </c>
      <c r="D52" s="72">
        <f t="shared" si="1"/>
        <v>461129420.87517923</v>
      </c>
      <c r="E52" s="73">
        <f t="shared" si="2"/>
        <v>14.886667771022056</v>
      </c>
      <c r="F52" s="90">
        <f t="shared" si="4"/>
        <v>239.4203603697149</v>
      </c>
      <c r="G52" s="81"/>
      <c r="H52" s="63"/>
      <c r="I52" s="63"/>
      <c r="J52" s="63"/>
    </row>
    <row r="53" spans="1:10" ht="14.25">
      <c r="A53" s="69">
        <v>2031</v>
      </c>
      <c r="B53" s="72">
        <f t="shared" si="3"/>
        <v>356113932.52752507</v>
      </c>
      <c r="C53" s="71">
        <f t="shared" si="0"/>
        <v>569319343931.7544</v>
      </c>
      <c r="D53" s="72">
        <f t="shared" si="1"/>
        <v>464371406.14335597</v>
      </c>
      <c r="E53" s="73">
        <f t="shared" si="2"/>
        <v>14.991328968987473</v>
      </c>
      <c r="F53" s="90">
        <f t="shared" si="4"/>
        <v>254.41168933870236</v>
      </c>
      <c r="G53" s="81"/>
      <c r="H53" s="63"/>
      <c r="I53" s="63"/>
      <c r="J53" s="63"/>
    </row>
    <row r="54" spans="1:10" ht="14.25">
      <c r="A54" s="69">
        <v>2032</v>
      </c>
      <c r="B54" s="72">
        <f t="shared" si="3"/>
        <v>358617603.0173749</v>
      </c>
      <c r="C54" s="71">
        <f t="shared" si="0"/>
        <v>573321961943.8772</v>
      </c>
      <c r="D54" s="72">
        <f t="shared" si="1"/>
        <v>467636184.2935377</v>
      </c>
      <c r="E54" s="73">
        <f t="shared" si="2"/>
        <v>15.096725990881252</v>
      </c>
      <c r="F54" s="90">
        <f t="shared" si="4"/>
        <v>269.5084153295836</v>
      </c>
      <c r="G54" s="81"/>
      <c r="H54" s="63"/>
      <c r="I54" s="63"/>
      <c r="J54" s="63"/>
    </row>
    <row r="55" spans="1:10" ht="14.25">
      <c r="A55" s="69">
        <v>2033</v>
      </c>
      <c r="B55" s="72">
        <f t="shared" si="3"/>
        <v>361138875.6433648</v>
      </c>
      <c r="C55" s="71">
        <f t="shared" si="0"/>
        <v>577352720491.0472</v>
      </c>
      <c r="D55" s="72">
        <f t="shared" si="1"/>
        <v>470923915.5718167</v>
      </c>
      <c r="E55" s="73">
        <f t="shared" si="2"/>
        <v>15.202864009937263</v>
      </c>
      <c r="F55" s="90">
        <f t="shared" si="4"/>
        <v>284.7112793395209</v>
      </c>
      <c r="G55" s="81"/>
      <c r="H55" s="63"/>
      <c r="I55" s="63"/>
      <c r="J55" s="63"/>
    </row>
    <row r="56" spans="1:10" ht="14.25">
      <c r="A56" s="69">
        <v>2034</v>
      </c>
      <c r="B56" s="72">
        <f t="shared" si="3"/>
        <v>363677874.1578808</v>
      </c>
      <c r="C56" s="71">
        <f t="shared" si="0"/>
        <v>581411817416.204</v>
      </c>
      <c r="D56" s="72">
        <f t="shared" si="1"/>
        <v>474234761.3509005</v>
      </c>
      <c r="E56" s="73">
        <f t="shared" si="2"/>
        <v>15.309748235759958</v>
      </c>
      <c r="F56" s="90">
        <f t="shared" si="4"/>
        <v>300.02102757528087</v>
      </c>
      <c r="G56" s="81"/>
      <c r="H56" s="63"/>
      <c r="I56" s="63"/>
      <c r="J56" s="63"/>
    </row>
    <row r="57" spans="1:9" ht="14.25">
      <c r="A57" s="69">
        <v>2035</v>
      </c>
      <c r="B57" s="72">
        <f t="shared" si="3"/>
        <v>366234723.1833539</v>
      </c>
      <c r="C57" s="71">
        <f t="shared" si="0"/>
        <v>585499451953.2279</v>
      </c>
      <c r="D57" s="72">
        <f t="shared" si="1"/>
        <v>477568884.13803256</v>
      </c>
      <c r="E57" s="73">
        <f t="shared" si="2"/>
        <v>15.41738391458008</v>
      </c>
      <c r="F57" s="90">
        <f t="shared" si="4"/>
        <v>315.4384114898609</v>
      </c>
      <c r="G57" s="81"/>
      <c r="H57" s="63"/>
      <c r="I57" s="63"/>
    </row>
    <row r="58" spans="1:9" ht="14.25">
      <c r="A58" s="69">
        <v>2036</v>
      </c>
      <c r="B58" s="72">
        <f t="shared" si="3"/>
        <v>368809548.21837723</v>
      </c>
      <c r="C58" s="71">
        <f t="shared" si="0"/>
        <v>589615824736.7196</v>
      </c>
      <c r="D58" s="72">
        <f t="shared" si="1"/>
        <v>480926447.5829687</v>
      </c>
      <c r="E58" s="73">
        <f t="shared" si="2"/>
        <v>15.525776329512162</v>
      </c>
      <c r="F58" s="90">
        <f t="shared" si="4"/>
        <v>330.9641878193731</v>
      </c>
      <c r="G58" s="81"/>
      <c r="H58" s="63"/>
      <c r="I58" s="63"/>
    </row>
    <row r="59" spans="1:9" ht="14.25">
      <c r="A59" s="69">
        <v>2037</v>
      </c>
      <c r="B59" s="72">
        <f t="shared" si="3"/>
        <v>371402475.64386576</v>
      </c>
      <c r="C59" s="71">
        <f t="shared" si="0"/>
        <v>593761137811.8481</v>
      </c>
      <c r="D59" s="72">
        <f t="shared" si="1"/>
        <v>484307616.4860099</v>
      </c>
      <c r="E59" s="73">
        <f t="shared" si="2"/>
        <v>15.634930800813853</v>
      </c>
      <c r="F59" s="90">
        <f t="shared" si="4"/>
        <v>346.5991186201869</v>
      </c>
      <c r="G59" s="81"/>
      <c r="H59" s="63"/>
      <c r="I59" s="63"/>
    </row>
    <row r="60" spans="1:9" ht="14.25">
      <c r="A60" s="69">
        <v>2038</v>
      </c>
      <c r="B60" s="72">
        <f t="shared" si="3"/>
        <v>374013632.7292596</v>
      </c>
      <c r="C60" s="71">
        <f t="shared" si="0"/>
        <v>597935594644.2673</v>
      </c>
      <c r="D60" s="72">
        <f t="shared" si="1"/>
        <v>487712556.80609083</v>
      </c>
      <c r="E60" s="73">
        <f t="shared" si="2"/>
        <v>15.744852686147043</v>
      </c>
      <c r="F60" s="90">
        <f t="shared" si="4"/>
        <v>362.34397130633397</v>
      </c>
      <c r="G60" s="81"/>
      <c r="H60" s="63"/>
      <c r="I60" s="63"/>
    </row>
    <row r="61" spans="1:9" ht="14.25">
      <c r="A61" s="69">
        <v>2039</v>
      </c>
      <c r="B61" s="72">
        <f t="shared" si="3"/>
        <v>376643147.63877076</v>
      </c>
      <c r="C61" s="71">
        <f t="shared" si="0"/>
        <v>602139400130.1028</v>
      </c>
      <c r="D61" s="72">
        <f t="shared" si="1"/>
        <v>491141435.6689256</v>
      </c>
      <c r="E61" s="73">
        <f t="shared" si="2"/>
        <v>15.85554738084083</v>
      </c>
      <c r="F61" s="90">
        <f t="shared" si="4"/>
        <v>378.1995186871748</v>
      </c>
      <c r="G61" s="81"/>
      <c r="H61" s="63"/>
      <c r="I61" s="63"/>
    </row>
    <row r="62" spans="1:9" ht="14.25">
      <c r="A62" s="69">
        <v>2040</v>
      </c>
      <c r="B62" s="72">
        <f t="shared" si="3"/>
        <v>379291149.4376738</v>
      </c>
      <c r="C62" s="71">
        <f t="shared" si="0"/>
        <v>606372760606.009</v>
      </c>
      <c r="D62" s="72">
        <f t="shared" si="1"/>
        <v>494594421.3752113</v>
      </c>
      <c r="E62" s="73">
        <f t="shared" si="2"/>
        <v>15.967020318156356</v>
      </c>
      <c r="F62" s="90">
        <f t="shared" si="4"/>
        <v>394.1665390053312</v>
      </c>
      <c r="G62" s="81"/>
      <c r="H62" s="63"/>
      <c r="I62" s="63"/>
    </row>
    <row r="63" spans="1:9" ht="14.25">
      <c r="A63" s="69">
        <v>2041</v>
      </c>
      <c r="B63" s="72">
        <f t="shared" si="3"/>
        <v>381957768.09864104</v>
      </c>
      <c r="C63" s="71">
        <f t="shared" si="0"/>
        <v>610635883859.2975</v>
      </c>
      <c r="D63" s="72">
        <f t="shared" si="1"/>
        <v>498071683.40888864</v>
      </c>
      <c r="E63" s="73">
        <f t="shared" si="2"/>
        <v>16.079276969553483</v>
      </c>
      <c r="F63" s="90">
        <f t="shared" si="4"/>
        <v>410.24581597488464</v>
      </c>
      <c r="G63" s="81"/>
      <c r="H63" s="63"/>
      <c r="I63" s="63"/>
    </row>
    <row r="64" spans="1:9" ht="14.25">
      <c r="A64" s="69">
        <v>2042</v>
      </c>
      <c r="B64" s="72">
        <f t="shared" si="3"/>
        <v>384643134.50812167</v>
      </c>
      <c r="C64" s="71">
        <f t="shared" si="0"/>
        <v>614928979138.1342</v>
      </c>
      <c r="D64" s="72">
        <f t="shared" si="1"/>
        <v>501573392.44546014</v>
      </c>
      <c r="E64" s="73">
        <f t="shared" si="2"/>
        <v>16.192322844959328</v>
      </c>
      <c r="F64" s="90">
        <f t="shared" si="4"/>
        <v>426.43813881984397</v>
      </c>
      <c r="G64" s="81"/>
      <c r="H64" s="63"/>
      <c r="I64" s="63"/>
    </row>
    <row r="65" spans="1:9" ht="14.25">
      <c r="A65" s="69">
        <v>2043</v>
      </c>
      <c r="B65" s="72">
        <f t="shared" si="3"/>
        <v>387347380.47276634</v>
      </c>
      <c r="C65" s="71">
        <f t="shared" si="0"/>
        <v>619252257161.8115</v>
      </c>
      <c r="D65" s="72">
        <f t="shared" si="1"/>
        <v>505099720.3603683</v>
      </c>
      <c r="E65" s="73">
        <f t="shared" si="2"/>
        <v>16.30616349303875</v>
      </c>
      <c r="F65" s="90">
        <f t="shared" si="4"/>
        <v>442.7443023128827</v>
      </c>
      <c r="G65" s="81"/>
      <c r="H65" s="63"/>
      <c r="I65" s="63"/>
    </row>
    <row r="66" spans="1:9" ht="14.25">
      <c r="A66" s="69">
        <v>2044</v>
      </c>
      <c r="B66" s="72">
        <f t="shared" si="3"/>
        <v>390070638.7258967</v>
      </c>
      <c r="C66" s="71">
        <f t="shared" si="0"/>
        <v>623605930131.0911</v>
      </c>
      <c r="D66" s="72">
        <f t="shared" si="1"/>
        <v>508650840.2374315</v>
      </c>
      <c r="E66" s="73">
        <f t="shared" si="2"/>
        <v>16.42080450146667</v>
      </c>
      <c r="F66" s="90">
        <f t="shared" si="4"/>
        <v>459.1651068143494</v>
      </c>
      <c r="G66" s="81"/>
      <c r="H66" s="63"/>
      <c r="I66" s="63"/>
    </row>
    <row r="67" spans="1:9" ht="14.25">
      <c r="A67" s="69">
        <v>2045</v>
      </c>
      <c r="B67" s="72">
        <f t="shared" si="3"/>
        <v>392813042.9340202</v>
      </c>
      <c r="C67" s="71">
        <f t="shared" si="0"/>
        <v>627990211738.618</v>
      </c>
      <c r="D67" s="72">
        <f t="shared" si="1"/>
        <v>512226926.37733936</v>
      </c>
      <c r="E67" s="73">
        <f t="shared" si="2"/>
        <v>16.53625149720233</v>
      </c>
      <c r="F67" s="90">
        <f t="shared" si="4"/>
        <v>475.7013583115517</v>
      </c>
      <c r="G67" s="81"/>
      <c r="H67" s="63"/>
      <c r="I67" s="63"/>
    </row>
    <row r="68" spans="1:9" ht="14.25">
      <c r="A68" s="69">
        <v>2046</v>
      </c>
      <c r="B68" s="72">
        <f t="shared" si="3"/>
        <v>395574727.703391</v>
      </c>
      <c r="C68" s="71">
        <f t="shared" si="0"/>
        <v>632405317179.4111</v>
      </c>
      <c r="D68" s="72">
        <f t="shared" si="1"/>
        <v>515828154.3062081</v>
      </c>
      <c r="E68" s="73">
        <f t="shared" si="2"/>
        <v>16.652510146765497</v>
      </c>
      <c r="F68" s="90">
        <f t="shared" si="4"/>
        <v>492.3538684583172</v>
      </c>
      <c r="G68" s="81"/>
      <c r="H68" s="63"/>
      <c r="I68" s="63"/>
    </row>
    <row r="69" spans="1:9" ht="14.25">
      <c r="A69" s="69">
        <v>2047</v>
      </c>
      <c r="B69" s="72">
        <f t="shared" si="3"/>
        <v>398355828.58661693</v>
      </c>
      <c r="C69" s="71">
        <f t="shared" si="0"/>
        <v>636851463161.4244</v>
      </c>
      <c r="D69" s="72">
        <f t="shared" si="1"/>
        <v>519454700.78419614</v>
      </c>
      <c r="E69" s="73">
        <f t="shared" si="2"/>
        <v>16.769586156514595</v>
      </c>
      <c r="F69" s="90">
        <f t="shared" si="4"/>
        <v>509.1234546148318</v>
      </c>
      <c r="G69" s="81"/>
      <c r="H69" s="63"/>
      <c r="I69" s="63"/>
    </row>
    <row r="70" spans="1:9" ht="14.25">
      <c r="A70" s="69">
        <v>2048</v>
      </c>
      <c r="B70" s="72">
        <f t="shared" si="3"/>
        <v>401156482.08931273</v>
      </c>
      <c r="C70" s="71">
        <f t="shared" si="0"/>
        <v>641328867916.1842</v>
      </c>
      <c r="D70" s="72">
        <f t="shared" si="1"/>
        <v>523106743.8141796</v>
      </c>
      <c r="E70" s="73">
        <f t="shared" si="2"/>
        <v>16.88748527292677</v>
      </c>
      <c r="F70" s="90">
        <f t="shared" si="4"/>
        <v>526.0109398877586</v>
      </c>
      <c r="G70" s="81"/>
      <c r="H70" s="63"/>
      <c r="I70" s="63"/>
    </row>
    <row r="71" spans="1:9" ht="14.25">
      <c r="A71" s="69">
        <v>2049</v>
      </c>
      <c r="B71" s="72">
        <f t="shared" si="3"/>
        <v>403976825.67680025</v>
      </c>
      <c r="C71" s="71">
        <f t="shared" si="0"/>
        <v>645837751209.5005</v>
      </c>
      <c r="D71" s="72">
        <f t="shared" si="1"/>
        <v>526784462.6504898</v>
      </c>
      <c r="E71" s="73">
        <f t="shared" si="2"/>
        <v>17.006213282879965</v>
      </c>
      <c r="F71" s="90">
        <f t="shared" si="4"/>
        <v>543.0171531706385</v>
      </c>
      <c r="G71" s="81"/>
      <c r="H71" s="63"/>
      <c r="I71" s="63"/>
    </row>
    <row r="72" spans="1:9" ht="14.25">
      <c r="A72" s="69">
        <v>2050</v>
      </c>
      <c r="B72" s="72">
        <f t="shared" si="3"/>
        <v>406816997.78085583</v>
      </c>
      <c r="C72" s="71">
        <f t="shared" si="0"/>
        <v>650378334352.2542</v>
      </c>
      <c r="D72" s="72">
        <f t="shared" si="1"/>
        <v>530488037.80771136</v>
      </c>
      <c r="E72" s="73">
        <f t="shared" si="2"/>
        <v>17.125776013936964</v>
      </c>
      <c r="F72" s="90">
        <f t="shared" si="4"/>
        <v>560.1429291845755</v>
      </c>
      <c r="G72" s="81"/>
      <c r="H72" s="63"/>
      <c r="I72" s="63"/>
    </row>
    <row r="73" spans="1:9" ht="14.25">
      <c r="A73" s="69">
        <v>2051</v>
      </c>
      <c r="B73" s="72">
        <f t="shared" si="3"/>
        <v>409677137.8065048</v>
      </c>
      <c r="C73" s="71">
        <f t="shared" si="0"/>
        <v>654950840211.2592</v>
      </c>
      <c r="D73" s="72">
        <f t="shared" si="1"/>
        <v>534217651.0695425</v>
      </c>
      <c r="E73" s="73">
        <f t="shared" si="2"/>
        <v>17.24617933463141</v>
      </c>
      <c r="F73" s="90">
        <f t="shared" si="4"/>
        <v>577.3891085192068</v>
      </c>
      <c r="G73" s="81"/>
      <c r="H73" s="63"/>
      <c r="I73" s="63"/>
    </row>
    <row r="74" spans="1:9" ht="14.25">
      <c r="A74" s="69">
        <v>2052</v>
      </c>
      <c r="B74" s="72">
        <f t="shared" si="3"/>
        <v>412557386.138864</v>
      </c>
      <c r="C74" s="71">
        <f t="shared" si="0"/>
        <v>659555493220.2018</v>
      </c>
      <c r="D74" s="72">
        <f t="shared" si="1"/>
        <v>537973485.4977176</v>
      </c>
      <c r="E74" s="73">
        <f t="shared" si="2"/>
        <v>17.367429154755865</v>
      </c>
      <c r="F74" s="90">
        <f t="shared" si="4"/>
        <v>594.7565376739627</v>
      </c>
      <c r="G74" s="81"/>
      <c r="H74" s="63"/>
      <c r="I74" s="63"/>
    </row>
    <row r="75" spans="1:9" ht="14.25">
      <c r="A75" s="69">
        <v>2053</v>
      </c>
      <c r="B75" s="72">
        <f t="shared" si="3"/>
        <v>415457884.1500324</v>
      </c>
      <c r="C75" s="71">
        <f t="shared" si="0"/>
        <v>664192519390.6567</v>
      </c>
      <c r="D75" s="72">
        <f t="shared" si="1"/>
        <v>541755725.4409925</v>
      </c>
      <c r="E75" s="73">
        <f t="shared" si="2"/>
        <v>17.489531425651876</v>
      </c>
      <c r="F75" s="90">
        <f t="shared" si="4"/>
        <v>612.2460690996146</v>
      </c>
      <c r="G75" s="81"/>
      <c r="H75" s="63"/>
      <c r="I75" s="63"/>
    </row>
    <row r="76" spans="1:9" ht="14.25">
      <c r="A76" s="69">
        <v>2054</v>
      </c>
      <c r="B76" s="72">
        <f t="shared" si="3"/>
        <v>418378774.2060301</v>
      </c>
      <c r="C76" s="71">
        <f t="shared" si="0"/>
        <v>668862146323.1802</v>
      </c>
      <c r="D76" s="72">
        <f t="shared" si="1"/>
        <v>545564556.5441927</v>
      </c>
      <c r="E76" s="73">
        <f t="shared" si="2"/>
        <v>17.612492140502088</v>
      </c>
      <c r="F76" s="90">
        <f t="shared" si="4"/>
        <v>629.8585612401167</v>
      </c>
      <c r="G76" s="81"/>
      <c r="H76" s="63"/>
      <c r="I76" s="63"/>
    </row>
    <row r="77" spans="1:9" ht="14.25">
      <c r="A77" s="69">
        <v>2055</v>
      </c>
      <c r="B77" s="72">
        <f t="shared" si="3"/>
        <v>421320199.673786</v>
      </c>
      <c r="C77" s="71">
        <f t="shared" si="0"/>
        <v>673564603218.4816</v>
      </c>
      <c r="D77" s="72">
        <f t="shared" si="1"/>
        <v>549400165.7573259</v>
      </c>
      <c r="E77" s="73">
        <f t="shared" si="2"/>
        <v>17.736317334624417</v>
      </c>
      <c r="F77" s="90">
        <f t="shared" si="4"/>
        <v>647.5948785747412</v>
      </c>
      <c r="G77" s="81"/>
      <c r="H77" s="63"/>
      <c r="I77" s="63"/>
    </row>
    <row r="78" spans="1:9" ht="14.25">
      <c r="A78" s="69">
        <v>2056</v>
      </c>
      <c r="B78" s="72">
        <f t="shared" si="3"/>
        <v>424282304.9281749</v>
      </c>
      <c r="C78" s="71">
        <f t="shared" si="0"/>
        <v>678300120888.6732</v>
      </c>
      <c r="D78" s="72">
        <f t="shared" si="1"/>
        <v>553262741.3447579</v>
      </c>
      <c r="E78" s="73">
        <f t="shared" si="2"/>
        <v>17.86101308576827</v>
      </c>
      <c r="F78" s="90">
        <f t="shared" si="4"/>
        <v>665.4558916605095</v>
      </c>
      <c r="G78" s="81"/>
      <c r="H78" s="63"/>
      <c r="I78" s="63"/>
    </row>
    <row r="79" spans="1:9" ht="14.25">
      <c r="A79" s="69">
        <v>2057</v>
      </c>
      <c r="B79" s="72">
        <f t="shared" si="3"/>
        <v>427265235.35910386</v>
      </c>
      <c r="C79" s="71">
        <f t="shared" si="0"/>
        <v>683068931768.5992</v>
      </c>
      <c r="D79" s="72">
        <f t="shared" si="1"/>
        <v>557152472.8944529</v>
      </c>
      <c r="E79" s="73">
        <f t="shared" si="2"/>
        <v>17.986585514412866</v>
      </c>
      <c r="F79" s="90">
        <f t="shared" si="4"/>
        <v>683.4424771749223</v>
      </c>
      <c r="G79" s="81"/>
      <c r="H79" s="63"/>
      <c r="I79" s="63"/>
    </row>
    <row r="80" spans="1:9" ht="14.25">
      <c r="A80" s="69">
        <v>2058</v>
      </c>
      <c r="B80" s="72">
        <f t="shared" si="3"/>
        <v>430269137.3786482</v>
      </c>
      <c r="C80" s="71">
        <f t="shared" si="0"/>
        <v>687871269927.2449</v>
      </c>
      <c r="D80" s="72">
        <f t="shared" si="1"/>
        <v>561069551.3272797</v>
      </c>
      <c r="E80" s="73">
        <f t="shared" si="2"/>
        <v>18.113040784067657</v>
      </c>
      <c r="F80" s="90">
        <f t="shared" si="4"/>
        <v>701.5555179589899</v>
      </c>
      <c r="G80" s="81"/>
      <c r="H80" s="63"/>
      <c r="I80" s="63"/>
    </row>
    <row r="81" spans="1:9" ht="14.25">
      <c r="A81" s="69">
        <v>2059</v>
      </c>
      <c r="B81" s="72">
        <f t="shared" si="3"/>
        <v>433294158.4282383</v>
      </c>
      <c r="C81" s="71">
        <f t="shared" si="0"/>
        <v>692707371079.2245</v>
      </c>
      <c r="D81" s="72">
        <f t="shared" si="1"/>
        <v>565014168.9063821</v>
      </c>
      <c r="E81" s="73">
        <f t="shared" si="2"/>
        <v>18.240385101574834</v>
      </c>
      <c r="F81" s="90">
        <f t="shared" si="4"/>
        <v>719.7959030605647</v>
      </c>
      <c r="G81" s="81"/>
      <c r="H81" s="63"/>
      <c r="I81" s="63"/>
    </row>
    <row r="82" spans="1:9" ht="14.25">
      <c r="A82" s="69">
        <v>2060</v>
      </c>
      <c r="B82" s="72">
        <f t="shared" si="3"/>
        <v>436340446.985896</v>
      </c>
      <c r="C82" s="71">
        <f t="shared" si="0"/>
        <v>697577472596.3519</v>
      </c>
      <c r="D82" s="72">
        <f t="shared" si="1"/>
        <v>568986519.2466166</v>
      </c>
      <c r="E82" s="73">
        <f t="shared" si="2"/>
        <v>18.36862471741402</v>
      </c>
      <c r="F82" s="90">
        <f t="shared" si="4"/>
        <v>738.1645277779787</v>
      </c>
      <c r="G82" s="81"/>
      <c r="H82" s="63"/>
      <c r="I82" s="63"/>
    </row>
    <row r="83" spans="1:9" ht="14.25">
      <c r="A83" s="69">
        <v>2061</v>
      </c>
      <c r="B83" s="72">
        <f t="shared" si="3"/>
        <v>439408152.57352287</v>
      </c>
      <c r="C83" s="71">
        <f t="shared" si="0"/>
        <v>702481813519.291</v>
      </c>
      <c r="D83" s="72">
        <f t="shared" si="1"/>
        <v>572986797.3240547</v>
      </c>
      <c r="E83" s="73">
        <f t="shared" si="2"/>
        <v>18.497765926009</v>
      </c>
      <c r="F83" s="90">
        <f t="shared" si="4"/>
        <v>756.6622937039878</v>
      </c>
      <c r="G83" s="81"/>
      <c r="H83" s="63"/>
      <c r="I83" s="63"/>
    </row>
    <row r="84" spans="1:9" ht="14.25">
      <c r="A84" s="69">
        <v>2062</v>
      </c>
      <c r="B84" s="72">
        <f t="shared" si="3"/>
        <v>442497425.76423895</v>
      </c>
      <c r="C84" s="71">
        <f t="shared" si="0"/>
        <v>707420634569.2888</v>
      </c>
      <c r="D84" s="72">
        <f t="shared" si="1"/>
        <v>577015199.4855537</v>
      </c>
      <c r="E84" s="73">
        <f t="shared" si="2"/>
        <v>18.627815066036728</v>
      </c>
      <c r="F84" s="90">
        <f t="shared" si="4"/>
        <v>775.2901087700245</v>
      </c>
      <c r="G84" s="81"/>
      <c r="H84" s="63"/>
      <c r="I84" s="63"/>
    </row>
    <row r="85" spans="1:9" ht="14.25">
      <c r="A85" s="69">
        <v>2063</v>
      </c>
      <c r="B85" s="72">
        <f t="shared" si="3"/>
        <v>445608418.18977344</v>
      </c>
      <c r="C85" s="71">
        <f t="shared" si="0"/>
        <v>712394178159.9908</v>
      </c>
      <c r="D85" s="72">
        <f t="shared" si="1"/>
        <v>581071923.4583938</v>
      </c>
      <c r="E85" s="73">
        <f t="shared" si="2"/>
        <v>18.758778520738435</v>
      </c>
      <c r="F85" s="90">
        <f t="shared" si="4"/>
        <v>794.048887290763</v>
      </c>
      <c r="G85" s="81"/>
      <c r="H85" s="63"/>
      <c r="I85" s="63"/>
    </row>
    <row r="86" spans="1:9" ht="14.25">
      <c r="A86" s="69">
        <v>2064</v>
      </c>
      <c r="B86" s="72">
        <f t="shared" si="3"/>
        <v>448741282.54790735</v>
      </c>
      <c r="C86" s="71">
        <f t="shared" si="0"/>
        <v>717402688409.3395</v>
      </c>
      <c r="D86" s="72">
        <f t="shared" si="1"/>
        <v>585157168.3599832</v>
      </c>
      <c r="E86" s="73">
        <f t="shared" si="2"/>
        <v>18.890662718232928</v>
      </c>
      <c r="F86" s="90">
        <f t="shared" si="4"/>
        <v>812.9395500089959</v>
      </c>
      <c r="G86" s="81"/>
      <c r="H86" s="63"/>
      <c r="I86" s="63"/>
    </row>
    <row r="87" spans="1:9" ht="14.25">
      <c r="A87" s="69">
        <v>2065</v>
      </c>
      <c r="B87" s="72">
        <f t="shared" si="3"/>
        <v>451896172.60996836</v>
      </c>
      <c r="C87" s="71">
        <f t="shared" si="0"/>
        <v>722446411151.5564</v>
      </c>
      <c r="D87" s="72">
        <f t="shared" si="1"/>
        <v>589271134.7076316</v>
      </c>
      <c r="E87" s="73">
        <f t="shared" si="2"/>
        <v>19.023474131832113</v>
      </c>
      <c r="F87" s="90">
        <f t="shared" si="4"/>
        <v>831.963024140828</v>
      </c>
      <c r="G87" s="81"/>
      <c r="H87" s="63"/>
      <c r="I87" s="63"/>
    </row>
    <row r="88" spans="1:9" ht="14.25">
      <c r="A88" s="69">
        <v>2066</v>
      </c>
      <c r="B88" s="72">
        <f t="shared" si="3"/>
        <v>455073243.2283784</v>
      </c>
      <c r="C88" s="71">
        <f t="shared" si="0"/>
        <v>727525593949.2086</v>
      </c>
      <c r="D88" s="72">
        <f t="shared" si="1"/>
        <v>593414024.428392</v>
      </c>
      <c r="E88" s="73">
        <f t="shared" si="2"/>
        <v>19.15721928035873</v>
      </c>
      <c r="F88" s="90">
        <f t="shared" si="4"/>
        <v>851.1202434211867</v>
      </c>
      <c r="G88" s="81"/>
      <c r="H88" s="63"/>
      <c r="I88" s="63"/>
    </row>
    <row r="89" spans="1:9" ht="14.25">
      <c r="A89" s="69">
        <v>2067</v>
      </c>
      <c r="B89" s="72">
        <f t="shared" si="3"/>
        <v>458272650.3442544</v>
      </c>
      <c r="C89" s="71">
        <f t="shared" si="0"/>
        <v>732640486105.3595</v>
      </c>
      <c r="D89" s="72">
        <f t="shared" si="1"/>
        <v>597586040.8689718</v>
      </c>
      <c r="E89" s="73">
        <f t="shared" si="2"/>
        <v>19.291904728466292</v>
      </c>
      <c r="F89" s="90">
        <f t="shared" si="4"/>
        <v>870.412148149653</v>
      </c>
      <c r="G89" s="81"/>
      <c r="H89" s="63"/>
      <c r="I89" s="63"/>
    </row>
    <row r="90" spans="1:9" ht="14.25">
      <c r="A90" s="69">
        <v>2068</v>
      </c>
      <c r="B90" s="72">
        <f t="shared" si="3"/>
        <v>461494550.99506223</v>
      </c>
      <c r="C90" s="71">
        <f t="shared" si="0"/>
        <v>737791338675.8059</v>
      </c>
      <c r="D90" s="72">
        <f t="shared" si="1"/>
        <v>601787388.8057145</v>
      </c>
      <c r="E90" s="73">
        <f t="shared" si="2"/>
        <v>19.42753708696134</v>
      </c>
      <c r="F90" s="90">
        <f t="shared" si="4"/>
        <v>889.8396852366144</v>
      </c>
      <c r="G90" s="81"/>
      <c r="H90" s="63"/>
      <c r="I90" s="63"/>
    </row>
    <row r="91" spans="1:9" ht="14.25">
      <c r="A91" s="69">
        <v>2069</v>
      </c>
      <c r="B91" s="72">
        <f t="shared" si="3"/>
        <v>464739103.3223249</v>
      </c>
      <c r="C91" s="71">
        <f t="shared" si="0"/>
        <v>742978404481.4008</v>
      </c>
      <c r="D91" s="72">
        <f t="shared" si="1"/>
        <v>606018274.4546499</v>
      </c>
      <c r="E91" s="73">
        <f t="shared" si="2"/>
        <v>19.564123013127904</v>
      </c>
      <c r="F91" s="90">
        <f t="shared" si="4"/>
        <v>909.4038082497423</v>
      </c>
      <c r="G91" s="81"/>
      <c r="H91" s="63"/>
      <c r="I91" s="63"/>
    </row>
    <row r="92" spans="1:9" ht="14.25">
      <c r="A92" s="69">
        <v>2070</v>
      </c>
      <c r="B92" s="72">
        <f t="shared" si="3"/>
        <v>468006466.57938427</v>
      </c>
      <c r="C92" s="71">
        <f t="shared" si="0"/>
        <v>748201938120.4615</v>
      </c>
      <c r="D92" s="72">
        <f t="shared" si="1"/>
        <v>610278905.4816163</v>
      </c>
      <c r="E92" s="73">
        <f t="shared" si="2"/>
        <v>19.701669211054245</v>
      </c>
      <c r="F92" s="90">
        <f t="shared" si="4"/>
        <v>929.1054774607965</v>
      </c>
      <c r="G92" s="81"/>
      <c r="H92" s="63"/>
      <c r="I92" s="63"/>
    </row>
    <row r="93" spans="1:9" ht="14.25">
      <c r="A93" s="69">
        <v>2071</v>
      </c>
      <c r="B93" s="72">
        <f t="shared" si="3"/>
        <v>471296801.1392182</v>
      </c>
      <c r="C93" s="71">
        <f t="shared" si="0"/>
        <v>753462195981.2681</v>
      </c>
      <c r="D93" s="72">
        <f t="shared" si="1"/>
        <v>614569491.0124536</v>
      </c>
      <c r="E93" s="73">
        <f t="shared" si="2"/>
        <v>19.840182431961956</v>
      </c>
      <c r="F93" s="90">
        <f t="shared" si="4"/>
        <v>948.9456598927584</v>
      </c>
      <c r="G93" s="81"/>
      <c r="H93" s="63"/>
      <c r="I93" s="63"/>
    </row>
    <row r="94" spans="1:9" ht="14.25">
      <c r="A94" s="69">
        <v>2072</v>
      </c>
      <c r="B94" s="72">
        <f t="shared" si="3"/>
        <v>474610268.5023118</v>
      </c>
      <c r="C94" s="71">
        <f t="shared" si="0"/>
        <v>758759436254.6459</v>
      </c>
      <c r="D94" s="72">
        <f t="shared" si="1"/>
        <v>618890241.6432674</v>
      </c>
      <c r="E94" s="73">
        <f t="shared" si="2"/>
        <v>19.9796694745373</v>
      </c>
      <c r="F94" s="90">
        <f t="shared" si="4"/>
        <v>968.9253293672957</v>
      </c>
      <c r="G94" s="81"/>
      <c r="H94" s="63"/>
      <c r="I94" s="63"/>
    </row>
    <row r="95" spans="1:9" ht="14.25">
      <c r="A95" s="69">
        <v>2073</v>
      </c>
      <c r="B95" s="72">
        <f t="shared" si="3"/>
        <v>477947031.3045846</v>
      </c>
      <c r="C95" s="71">
        <f t="shared" si="0"/>
        <v>764093918946.6394</v>
      </c>
      <c r="D95" s="72">
        <f t="shared" si="1"/>
        <v>623241369.4507662</v>
      </c>
      <c r="E95" s="73">
        <f t="shared" si="2"/>
        <v>20.120137185264923</v>
      </c>
      <c r="F95" s="90">
        <f t="shared" si="4"/>
        <v>989.0454665525606</v>
      </c>
      <c r="G95" s="81"/>
      <c r="H95" s="63"/>
      <c r="I95" s="63"/>
    </row>
    <row r="96" spans="1:9" ht="14.25">
      <c r="A96" s="69">
        <v>2074</v>
      </c>
      <c r="B96" s="72">
        <f t="shared" si="3"/>
        <v>481307253.32537323</v>
      </c>
      <c r="C96" s="71">
        <f t="shared" si="0"/>
        <v>769465905891.2742</v>
      </c>
      <c r="D96" s="72">
        <f t="shared" si="1"/>
        <v>627623088.0026706</v>
      </c>
      <c r="E96" s="73">
        <f t="shared" si="2"/>
        <v>20.261592458763904</v>
      </c>
      <c r="F96" s="90">
        <f t="shared" si="4"/>
        <v>1009.3070590113244</v>
      </c>
      <c r="G96" s="81"/>
      <c r="H96" s="63"/>
      <c r="I96" s="63"/>
    </row>
    <row r="97" spans="1:9" ht="14.25">
      <c r="A97" s="69">
        <v>2075</v>
      </c>
      <c r="B97" s="72">
        <f t="shared" si="3"/>
        <v>484691099.4954701</v>
      </c>
      <c r="C97" s="71">
        <f t="shared" si="0"/>
        <v>774875660763.4081</v>
      </c>
      <c r="D97" s="72">
        <f t="shared" si="1"/>
        <v>632035612.3681958</v>
      </c>
      <c r="E97" s="73">
        <f t="shared" si="2"/>
        <v>20.404042238126156</v>
      </c>
      <c r="F97" s="90">
        <f t="shared" si="4"/>
        <v>1029.7111012494506</v>
      </c>
      <c r="G97" s="81"/>
      <c r="H97" s="63"/>
      <c r="I97" s="63"/>
    </row>
    <row r="98" spans="1:9" ht="14.25">
      <c r="A98" s="69">
        <v>2076</v>
      </c>
      <c r="B98" s="72">
        <f t="shared" si="3"/>
        <v>488098735.905219</v>
      </c>
      <c r="C98" s="71">
        <f t="shared" si="0"/>
        <v>780323449091.6736</v>
      </c>
      <c r="D98" s="72">
        <f t="shared" si="1"/>
        <v>636479159.1286081</v>
      </c>
      <c r="E98" s="73">
        <f t="shared" si="2"/>
        <v>20.547493515257234</v>
      </c>
      <c r="F98" s="90">
        <f t="shared" si="4"/>
        <v>1050.2585947647078</v>
      </c>
      <c r="G98" s="81"/>
      <c r="H98" s="63"/>
      <c r="I98" s="63"/>
    </row>
    <row r="99" spans="1:9" ht="14.25">
      <c r="A99" s="69">
        <v>2077</v>
      </c>
      <c r="B99" s="72">
        <f t="shared" si="3"/>
        <v>491530329.81266725</v>
      </c>
      <c r="C99" s="71">
        <f t="shared" si="0"/>
        <v>785809538271.5111</v>
      </c>
      <c r="D99" s="72">
        <f t="shared" si="1"/>
        <v>640953946.3878558</v>
      </c>
      <c r="E99" s="73">
        <f t="shared" si="2"/>
        <v>20.691953331219516</v>
      </c>
      <c r="F99" s="90">
        <f t="shared" si="4"/>
        <v>1070.9505480959274</v>
      </c>
      <c r="G99" s="81"/>
      <c r="H99" s="63"/>
      <c r="I99" s="63"/>
    </row>
    <row r="100" spans="1:9" ht="14.25">
      <c r="A100" s="69">
        <v>2078</v>
      </c>
      <c r="B100" s="72">
        <f t="shared" si="3"/>
        <v>494986049.6517752</v>
      </c>
      <c r="C100" s="71">
        <f t="shared" si="0"/>
        <v>791334197578.293</v>
      </c>
      <c r="D100" s="72">
        <f t="shared" si="1"/>
        <v>645460193.7832732</v>
      </c>
      <c r="E100" s="73">
        <f t="shared" si="2"/>
        <v>20.837428776577777</v>
      </c>
      <c r="F100" s="90">
        <f t="shared" si="4"/>
        <v>1091.7879768725052</v>
      </c>
      <c r="G100" s="81"/>
      <c r="H100" s="63"/>
      <c r="I100" s="63"/>
    </row>
    <row r="101" spans="1:9" ht="14.25">
      <c r="A101" s="69">
        <v>2079</v>
      </c>
      <c r="B101" s="72">
        <f t="shared" si="3"/>
        <v>498466065.0406836</v>
      </c>
      <c r="C101" s="71">
        <f aca="true" t="shared" si="5" ref="C101:C135">B101*$D$30*365</f>
        <v>796897698180.5409</v>
      </c>
      <c r="D101" s="72">
        <f aca="true" t="shared" si="6" ref="D101:D135">C101/$D$20</f>
        <v>649998122.4963629</v>
      </c>
      <c r="E101" s="73">
        <f aca="true" t="shared" si="7" ref="E101:E135">D101/(1760*1760*10)</f>
        <v>20.983926991747254</v>
      </c>
      <c r="F101" s="90">
        <f t="shared" si="4"/>
        <v>1112.7719038642524</v>
      </c>
      <c r="G101" s="81"/>
      <c r="H101" s="63"/>
      <c r="I101" s="63"/>
    </row>
    <row r="102" spans="1:9" ht="14.25">
      <c r="A102" s="69">
        <v>2080</v>
      </c>
      <c r="B102" s="72">
        <f aca="true" t="shared" si="8" ref="B102:B135">B101+(B101*$C$26)</f>
        <v>501970546.79003906</v>
      </c>
      <c r="C102" s="71">
        <f t="shared" si="5"/>
        <v>802500313153.2355</v>
      </c>
      <c r="D102" s="72">
        <f t="shared" si="6"/>
        <v>654567955.2636504</v>
      </c>
      <c r="E102" s="73">
        <f t="shared" si="7"/>
        <v>21.131455167344086</v>
      </c>
      <c r="F102" s="90">
        <f aca="true" t="shared" si="9" ref="F102:F135">F101+E102</f>
        <v>1133.9033590315964</v>
      </c>
      <c r="G102" s="81"/>
      <c r="H102" s="63"/>
      <c r="I102" s="63"/>
    </row>
    <row r="103" spans="1:9" ht="14.25">
      <c r="A103" s="69">
        <v>2081</v>
      </c>
      <c r="B103" s="72">
        <f t="shared" si="8"/>
        <v>505499666.9113779</v>
      </c>
      <c r="C103" s="71">
        <f t="shared" si="5"/>
        <v>808142317491.2198</v>
      </c>
      <c r="D103" s="72">
        <f t="shared" si="6"/>
        <v>659169916.3876182</v>
      </c>
      <c r="E103" s="73">
        <f t="shared" si="7"/>
        <v>21.280020544538292</v>
      </c>
      <c r="F103" s="90">
        <f t="shared" si="9"/>
        <v>1155.1833795761347</v>
      </c>
      <c r="G103" s="81"/>
      <c r="H103" s="63"/>
      <c r="I103" s="63"/>
    </row>
    <row r="104" spans="1:9" ht="14.25">
      <c r="A104" s="69">
        <v>2082</v>
      </c>
      <c r="B104" s="72">
        <f t="shared" si="8"/>
        <v>509053598.6255691</v>
      </c>
      <c r="C104" s="71">
        <f t="shared" si="5"/>
        <v>813823988122.6973</v>
      </c>
      <c r="D104" s="72">
        <f t="shared" si="6"/>
        <v>663804231.7477139</v>
      </c>
      <c r="E104" s="73">
        <f t="shared" si="7"/>
        <v>21.429630415409154</v>
      </c>
      <c r="F104" s="90">
        <f t="shared" si="9"/>
        <v>1176.6130099915438</v>
      </c>
      <c r="G104" s="81"/>
      <c r="H104" s="63"/>
      <c r="I104" s="63"/>
    </row>
    <row r="105" spans="1:9" ht="14.25">
      <c r="A105" s="69">
        <v>2083</v>
      </c>
      <c r="B105" s="72">
        <f t="shared" si="8"/>
        <v>512632516.3713166</v>
      </c>
      <c r="C105" s="71">
        <f t="shared" si="5"/>
        <v>819545603922.8237</v>
      </c>
      <c r="D105" s="72">
        <f t="shared" si="6"/>
        <v>668471128.8114386</v>
      </c>
      <c r="E105" s="73">
        <f t="shared" si="7"/>
        <v>21.580292123303156</v>
      </c>
      <c r="F105" s="90">
        <f t="shared" si="9"/>
        <v>1198.193302114847</v>
      </c>
      <c r="G105" s="81"/>
      <c r="H105" s="63"/>
      <c r="I105" s="63"/>
    </row>
    <row r="106" spans="1:9" ht="14.25">
      <c r="A106" s="69">
        <v>2084</v>
      </c>
      <c r="B106" s="72">
        <f t="shared" si="8"/>
        <v>516236595.81372124</v>
      </c>
      <c r="C106" s="71">
        <f t="shared" si="5"/>
        <v>825307445727.396</v>
      </c>
      <c r="D106" s="72">
        <f t="shared" si="6"/>
        <v>673170836.6455106</v>
      </c>
      <c r="E106" s="73">
        <f t="shared" si="7"/>
        <v>21.732013063194426</v>
      </c>
      <c r="F106" s="90">
        <f t="shared" si="9"/>
        <v>1219.9253151780415</v>
      </c>
      <c r="G106" s="81"/>
      <c r="H106" s="63"/>
      <c r="I106" s="63"/>
    </row>
    <row r="107" spans="1:9" ht="14.25">
      <c r="A107" s="69">
        <v>2085</v>
      </c>
      <c r="B107" s="72">
        <f t="shared" si="8"/>
        <v>519866013.85290295</v>
      </c>
      <c r="C107" s="71">
        <f t="shared" si="5"/>
        <v>831109796346.636</v>
      </c>
      <c r="D107" s="72">
        <f t="shared" si="6"/>
        <v>677903585.9271092</v>
      </c>
      <c r="E107" s="73">
        <f t="shared" si="7"/>
        <v>21.88480068204769</v>
      </c>
      <c r="F107" s="90">
        <f t="shared" si="9"/>
        <v>1241.8101158600891</v>
      </c>
      <c r="G107" s="81"/>
      <c r="H107" s="63"/>
      <c r="I107" s="63"/>
    </row>
    <row r="108" spans="1:9" ht="14.25">
      <c r="A108" s="69">
        <v>2086</v>
      </c>
      <c r="B108" s="72">
        <f t="shared" si="8"/>
        <v>523520948.63268375</v>
      </c>
      <c r="C108" s="71">
        <f t="shared" si="5"/>
        <v>836952940579.0714</v>
      </c>
      <c r="D108" s="72">
        <f t="shared" si="6"/>
        <v>682669608.9551969</v>
      </c>
      <c r="E108" s="73">
        <f t="shared" si="7"/>
        <v>22.03866247918378</v>
      </c>
      <c r="F108" s="90">
        <f t="shared" si="9"/>
        <v>1263.848778339273</v>
      </c>
      <c r="G108" s="81"/>
      <c r="H108" s="63"/>
      <c r="I108" s="63"/>
    </row>
    <row r="109" spans="1:9" ht="14.25">
      <c r="A109" s="69">
        <v>2087</v>
      </c>
      <c r="B109" s="72">
        <f t="shared" si="8"/>
        <v>527201579.54933155</v>
      </c>
      <c r="C109" s="71">
        <f t="shared" si="5"/>
        <v>842837165225.5164</v>
      </c>
      <c r="D109" s="72">
        <f t="shared" si="6"/>
        <v>687469139.661922</v>
      </c>
      <c r="E109" s="73">
        <f t="shared" si="7"/>
        <v>22.19360600664779</v>
      </c>
      <c r="F109" s="90">
        <f t="shared" si="9"/>
        <v>1286.0423843459207</v>
      </c>
      <c r="G109" s="81"/>
      <c r="H109" s="63"/>
      <c r="I109" s="63"/>
    </row>
    <row r="110" spans="1:9" ht="14.25">
      <c r="A110" s="69">
        <v>2088</v>
      </c>
      <c r="B110" s="72">
        <f t="shared" si="8"/>
        <v>530908087.2603654</v>
      </c>
      <c r="C110" s="71">
        <f t="shared" si="5"/>
        <v>848762759103.1461</v>
      </c>
      <c r="D110" s="72">
        <f t="shared" si="6"/>
        <v>692302413.6240996</v>
      </c>
      <c r="E110" s="73">
        <f t="shared" si="7"/>
        <v>22.34963886957966</v>
      </c>
      <c r="F110" s="90">
        <f t="shared" si="9"/>
        <v>1308.3920232155003</v>
      </c>
      <c r="G110" s="81"/>
      <c r="H110" s="63"/>
      <c r="I110" s="63"/>
    </row>
    <row r="111" spans="1:9" ht="14.25">
      <c r="A111" s="69">
        <v>2089</v>
      </c>
      <c r="B111" s="72">
        <f t="shared" si="8"/>
        <v>534640653.69342303</v>
      </c>
      <c r="C111" s="71">
        <f t="shared" si="5"/>
        <v>854730013059.6753</v>
      </c>
      <c r="D111" s="72">
        <f t="shared" si="6"/>
        <v>697169668.0747759</v>
      </c>
      <c r="E111" s="73">
        <f t="shared" si="7"/>
        <v>22.50676872658755</v>
      </c>
      <c r="F111" s="90">
        <f t="shared" si="9"/>
        <v>1330.8987919420879</v>
      </c>
      <c r="G111" s="81"/>
      <c r="H111" s="63"/>
      <c r="I111" s="63"/>
    </row>
    <row r="112" spans="1:9" ht="14.25">
      <c r="A112" s="69">
        <v>2090</v>
      </c>
      <c r="B112" s="72">
        <f t="shared" si="8"/>
        <v>538399462.0551902</v>
      </c>
      <c r="C112" s="71">
        <f t="shared" si="5"/>
        <v>860739219987.6326</v>
      </c>
      <c r="D112" s="72">
        <f t="shared" si="6"/>
        <v>702071141.9148716</v>
      </c>
      <c r="E112" s="73">
        <f t="shared" si="7"/>
        <v>22.665003290123696</v>
      </c>
      <c r="F112" s="90">
        <f t="shared" si="9"/>
        <v>1353.5637952322115</v>
      </c>
      <c r="G112" s="81"/>
      <c r="H112" s="63"/>
      <c r="I112" s="63"/>
    </row>
    <row r="113" spans="1:9" ht="14.25">
      <c r="A113" s="69">
        <v>2091</v>
      </c>
      <c r="B113" s="72">
        <f t="shared" si="8"/>
        <v>542184696.8403931</v>
      </c>
      <c r="C113" s="71">
        <f t="shared" si="5"/>
        <v>866790674838.7363</v>
      </c>
      <c r="D113" s="72">
        <f t="shared" si="6"/>
        <v>707007075.7249073</v>
      </c>
      <c r="E113" s="73">
        <f t="shared" si="7"/>
        <v>22.824350326862966</v>
      </c>
      <c r="F113" s="90">
        <f t="shared" si="9"/>
        <v>1376.3881455590745</v>
      </c>
      <c r="G113" s="81"/>
      <c r="H113" s="63"/>
      <c r="I113" s="63"/>
    </row>
    <row r="114" spans="1:9" ht="14.25">
      <c r="A114" s="69">
        <v>2092</v>
      </c>
      <c r="B114" s="72">
        <f t="shared" si="8"/>
        <v>545996543.8408542</v>
      </c>
      <c r="C114" s="71">
        <f t="shared" si="5"/>
        <v>872884674638.3735</v>
      </c>
      <c r="D114" s="72">
        <f t="shared" si="6"/>
        <v>711977711.7768136</v>
      </c>
      <c r="E114" s="73">
        <f t="shared" si="7"/>
        <v>22.98481765808412</v>
      </c>
      <c r="F114" s="90">
        <f t="shared" si="9"/>
        <v>1399.3729632171585</v>
      </c>
      <c r="G114" s="81"/>
      <c r="H114" s="63"/>
      <c r="I114" s="63"/>
    </row>
    <row r="115" spans="1:9" ht="14.25">
      <c r="A115" s="69">
        <v>2093</v>
      </c>
      <c r="B115" s="72">
        <f t="shared" si="8"/>
        <v>549835190.1546112</v>
      </c>
      <c r="C115" s="71">
        <f t="shared" si="5"/>
        <v>879021518500.177</v>
      </c>
      <c r="D115" s="72">
        <f t="shared" si="6"/>
        <v>716983294.0458214</v>
      </c>
      <c r="E115" s="73">
        <f t="shared" si="7"/>
        <v>23.146413160053637</v>
      </c>
      <c r="F115" s="90">
        <f t="shared" si="9"/>
        <v>1422.5193763772122</v>
      </c>
      <c r="G115" s="81"/>
      <c r="H115" s="63"/>
      <c r="I115" s="63"/>
    </row>
    <row r="116" spans="1:9" ht="14.25">
      <c r="A116" s="69">
        <v>2094</v>
      </c>
      <c r="B116" s="72">
        <f t="shared" si="8"/>
        <v>553700824.1951009</v>
      </c>
      <c r="C116" s="71">
        <f t="shared" si="5"/>
        <v>885201507640.7078</v>
      </c>
      <c r="D116" s="72">
        <f t="shared" si="6"/>
        <v>722024068.222437</v>
      </c>
      <c r="E116" s="73">
        <f t="shared" si="7"/>
        <v>23.309144764412352</v>
      </c>
      <c r="F116" s="90">
        <f t="shared" si="9"/>
        <v>1445.8285211416246</v>
      </c>
      <c r="G116" s="81"/>
      <c r="H116" s="63"/>
      <c r="I116" s="63"/>
    </row>
    <row r="117" spans="1:9" ht="14.25">
      <c r="A117" s="69">
        <v>2095</v>
      </c>
      <c r="B117" s="72">
        <f t="shared" si="8"/>
        <v>557593635.7004066</v>
      </c>
      <c r="C117" s="71">
        <f t="shared" si="5"/>
        <v>891424945394.24</v>
      </c>
      <c r="D117" s="72">
        <f t="shared" si="6"/>
        <v>727100281.7245024</v>
      </c>
      <c r="E117" s="73">
        <f t="shared" si="7"/>
        <v>23.473020458564775</v>
      </c>
      <c r="F117" s="90">
        <f t="shared" si="9"/>
        <v>1469.3015416001895</v>
      </c>
      <c r="G117" s="81"/>
      <c r="H117" s="63"/>
      <c r="I117" s="63"/>
    </row>
    <row r="118" spans="1:9" ht="14.25">
      <c r="A118" s="69">
        <v>2096</v>
      </c>
      <c r="B118" s="72">
        <f t="shared" si="8"/>
        <v>561513815.7425712</v>
      </c>
      <c r="C118" s="71">
        <f t="shared" si="5"/>
        <v>897692137227.6486</v>
      </c>
      <c r="D118" s="72">
        <f t="shared" si="6"/>
        <v>732212183.7093382</v>
      </c>
      <c r="E118" s="73">
        <f t="shared" si="7"/>
        <v>23.638048286071093</v>
      </c>
      <c r="F118" s="90">
        <f t="shared" si="9"/>
        <v>1492.9395898862606</v>
      </c>
      <c r="G118" s="81"/>
      <c r="H118" s="63"/>
      <c r="I118" s="63"/>
    </row>
    <row r="119" spans="1:9" ht="14.25">
      <c r="A119" s="69">
        <v>2097</v>
      </c>
      <c r="B119" s="72">
        <f t="shared" si="8"/>
        <v>565461556.7369761</v>
      </c>
      <c r="C119" s="71">
        <f t="shared" si="5"/>
        <v>904003390755.4038</v>
      </c>
      <c r="D119" s="72">
        <f t="shared" si="6"/>
        <v>737360025.0859737</v>
      </c>
      <c r="E119" s="73">
        <f t="shared" si="7"/>
        <v>23.804236347042025</v>
      </c>
      <c r="F119" s="90">
        <f t="shared" si="9"/>
        <v>1516.7438262333026</v>
      </c>
      <c r="G119" s="81"/>
      <c r="H119" s="63"/>
      <c r="I119" s="63"/>
    </row>
    <row r="120" spans="1:9" ht="14.25">
      <c r="A120" s="69">
        <v>2098</v>
      </c>
      <c r="B120" s="72">
        <f t="shared" si="8"/>
        <v>569437052.451785</v>
      </c>
      <c r="C120" s="71">
        <f t="shared" si="5"/>
        <v>910359015754.6686</v>
      </c>
      <c r="D120" s="72">
        <f t="shared" si="6"/>
        <v>742544058.5274621</v>
      </c>
      <c r="E120" s="73">
        <f t="shared" si="7"/>
        <v>23.971592798536356</v>
      </c>
      <c r="F120" s="90">
        <f t="shared" si="9"/>
        <v>1540.715419031839</v>
      </c>
      <c r="G120" s="81"/>
      <c r="H120" s="63"/>
      <c r="I120" s="63"/>
    </row>
    <row r="121" spans="1:9" ht="14.25">
      <c r="A121" s="69">
        <v>2099</v>
      </c>
      <c r="B121" s="72">
        <f t="shared" si="8"/>
        <v>573440498.0174549</v>
      </c>
      <c r="C121" s="71">
        <f t="shared" si="5"/>
        <v>916759324180.505</v>
      </c>
      <c r="D121" s="72">
        <f t="shared" si="6"/>
        <v>747764538.483283</v>
      </c>
      <c r="E121" s="73">
        <f t="shared" si="7"/>
        <v>24.140125854961358</v>
      </c>
      <c r="F121" s="90">
        <f t="shared" si="9"/>
        <v>1564.8555448868003</v>
      </c>
      <c r="G121" s="81"/>
      <c r="H121" s="63"/>
      <c r="I121" s="63"/>
    </row>
    <row r="122" spans="1:9" ht="14.25">
      <c r="A122" s="69">
        <v>2100</v>
      </c>
      <c r="B122" s="72">
        <f t="shared" si="8"/>
        <v>577472089.9363139</v>
      </c>
      <c r="C122" s="71">
        <f t="shared" si="5"/>
        <v>923204630181.185</v>
      </c>
      <c r="D122" s="72">
        <f t="shared" si="6"/>
        <v>753021721.1918312</v>
      </c>
      <c r="E122" s="73">
        <f t="shared" si="7"/>
        <v>24.309843788475956</v>
      </c>
      <c r="F122" s="90">
        <f t="shared" si="9"/>
        <v>1589.1653886752763</v>
      </c>
      <c r="G122" s="81"/>
      <c r="H122" s="63"/>
      <c r="I122" s="63"/>
    </row>
    <row r="123" spans="1:9" ht="14.25">
      <c r="A123" s="69">
        <v>2101</v>
      </c>
      <c r="B123" s="72">
        <f t="shared" si="8"/>
        <v>581532026.092206</v>
      </c>
      <c r="C123" s="71">
        <f t="shared" si="5"/>
        <v>929695250113.6096</v>
      </c>
      <c r="D123" s="72">
        <f t="shared" si="6"/>
        <v>758315864.6929932</v>
      </c>
      <c r="E123" s="73">
        <f t="shared" si="7"/>
        <v>24.48075492939673</v>
      </c>
      <c r="F123" s="90">
        <f t="shared" si="9"/>
        <v>1613.646143604673</v>
      </c>
      <c r="G123" s="81"/>
      <c r="H123" s="63"/>
      <c r="I123" s="63"/>
    </row>
    <row r="124" spans="1:9" ht="14.25">
      <c r="A124" s="69">
        <v>2102</v>
      </c>
      <c r="B124" s="72">
        <f t="shared" si="8"/>
        <v>585620505.7602041</v>
      </c>
      <c r="C124" s="71">
        <f t="shared" si="5"/>
        <v>936231502558.8383</v>
      </c>
      <c r="D124" s="72">
        <f t="shared" si="6"/>
        <v>763647228.8408142</v>
      </c>
      <c r="E124" s="73">
        <f t="shared" si="7"/>
        <v>24.652867666606863</v>
      </c>
      <c r="F124" s="90">
        <f t="shared" si="9"/>
        <v>1638.2990112712798</v>
      </c>
      <c r="G124" s="81"/>
      <c r="H124" s="63"/>
      <c r="I124" s="63"/>
    </row>
    <row r="125" spans="1:9" ht="14.25">
      <c r="A125" s="69">
        <v>2103</v>
      </c>
      <c r="B125" s="72">
        <f t="shared" si="8"/>
        <v>589737729.6163907</v>
      </c>
      <c r="C125" s="71">
        <f t="shared" si="5"/>
        <v>942813708337.7239</v>
      </c>
      <c r="D125" s="72">
        <f t="shared" si="6"/>
        <v>769016075.3162512</v>
      </c>
      <c r="E125" s="73">
        <f t="shared" si="7"/>
        <v>24.826190447967818</v>
      </c>
      <c r="F125" s="90">
        <f t="shared" si="9"/>
        <v>1663.1252017192476</v>
      </c>
      <c r="G125" s="81"/>
      <c r="H125" s="63"/>
      <c r="I125" s="63"/>
    </row>
    <row r="126" spans="1:9" ht="14.25">
      <c r="A126" s="69">
        <v>2104</v>
      </c>
      <c r="B126" s="72">
        <f t="shared" si="8"/>
        <v>593883899.7477081</v>
      </c>
      <c r="C126" s="71">
        <f t="shared" si="5"/>
        <v>949442190526.6609</v>
      </c>
      <c r="D126" s="72">
        <f t="shared" si="6"/>
        <v>774422667.640017</v>
      </c>
      <c r="E126" s="73">
        <f t="shared" si="7"/>
        <v>25.00073178073402</v>
      </c>
      <c r="F126" s="90">
        <f t="shared" si="9"/>
        <v>1688.1259334999816</v>
      </c>
      <c r="G126" s="81"/>
      <c r="H126" s="63"/>
      <c r="I126" s="63"/>
    </row>
    <row r="127" spans="1:9" ht="14.25">
      <c r="A127" s="69">
        <v>2105</v>
      </c>
      <c r="B127" s="72">
        <f t="shared" si="8"/>
        <v>598059219.6618772</v>
      </c>
      <c r="C127" s="71">
        <f t="shared" si="5"/>
        <v>956117274473.443</v>
      </c>
      <c r="D127" s="72">
        <f t="shared" si="6"/>
        <v>779867271.1855164</v>
      </c>
      <c r="E127" s="73">
        <f t="shared" si="7"/>
        <v>25.17650023197044</v>
      </c>
      <c r="F127" s="90">
        <f t="shared" si="9"/>
        <v>1713.302433731952</v>
      </c>
      <c r="G127" s="81"/>
      <c r="H127" s="63"/>
      <c r="I127" s="63"/>
    </row>
    <row r="128" spans="1:9" ht="14.25">
      <c r="A128" s="69">
        <v>2106</v>
      </c>
      <c r="B128" s="72">
        <f t="shared" si="8"/>
        <v>602263894.2973868</v>
      </c>
      <c r="C128" s="71">
        <f t="shared" si="5"/>
        <v>962839287813.2322</v>
      </c>
      <c r="D128" s="72">
        <f t="shared" si="6"/>
        <v>785350153.1918696</v>
      </c>
      <c r="E128" s="73">
        <f t="shared" si="7"/>
        <v>25.353504428973064</v>
      </c>
      <c r="F128" s="90">
        <f t="shared" si="9"/>
        <v>1738.6559381609252</v>
      </c>
      <c r="G128" s="81"/>
      <c r="H128" s="63"/>
      <c r="I128" s="63"/>
    </row>
    <row r="129" spans="1:9" ht="14.25">
      <c r="A129" s="69">
        <v>2107</v>
      </c>
      <c r="B129" s="72">
        <f t="shared" si="8"/>
        <v>606498130.033552</v>
      </c>
      <c r="C129" s="71">
        <f t="shared" si="5"/>
        <v>969608560484.6396</v>
      </c>
      <c r="D129" s="72">
        <f t="shared" si="6"/>
        <v>790871582.7770307</v>
      </c>
      <c r="E129" s="73">
        <f t="shared" si="7"/>
        <v>25.531753059692367</v>
      </c>
      <c r="F129" s="90">
        <f t="shared" si="9"/>
        <v>1764.1876912206176</v>
      </c>
      <c r="G129" s="81"/>
      <c r="H129" s="63"/>
      <c r="I129" s="63"/>
    </row>
    <row r="130" spans="1:9" ht="14.25">
      <c r="A130" s="69">
        <v>2108</v>
      </c>
      <c r="B130" s="72">
        <f t="shared" si="8"/>
        <v>610762134.7006447</v>
      </c>
      <c r="C130" s="71">
        <f t="shared" si="5"/>
        <v>976425424745.9208</v>
      </c>
      <c r="D130" s="72">
        <f t="shared" si="6"/>
        <v>796431830.9509957</v>
      </c>
      <c r="E130" s="73">
        <f t="shared" si="7"/>
        <v>25.711254873159728</v>
      </c>
      <c r="F130" s="90">
        <f t="shared" si="9"/>
        <v>1789.8989460937773</v>
      </c>
      <c r="G130" s="81"/>
      <c r="H130" s="63"/>
      <c r="I130" s="63"/>
    </row>
    <row r="131" spans="1:9" ht="14.25">
      <c r="A131" s="69">
        <v>2109</v>
      </c>
      <c r="B131" s="72">
        <f t="shared" si="8"/>
        <v>615056117.590094</v>
      </c>
      <c r="C131" s="71">
        <f t="shared" si="5"/>
        <v>983290215191.2832</v>
      </c>
      <c r="D131" s="72">
        <f t="shared" si="6"/>
        <v>802031170.6291053</v>
      </c>
      <c r="E131" s="73">
        <f t="shared" si="7"/>
        <v>25.89201867991688</v>
      </c>
      <c r="F131" s="90">
        <f t="shared" si="9"/>
        <v>1815.7909647736942</v>
      </c>
      <c r="G131" s="81"/>
      <c r="H131" s="63"/>
      <c r="I131" s="63"/>
    </row>
    <row r="132" spans="1:9" ht="14.25">
      <c r="A132" s="69">
        <v>2110</v>
      </c>
      <c r="B132" s="72">
        <f t="shared" si="8"/>
        <v>619380289.4647591</v>
      </c>
      <c r="C132" s="71">
        <f t="shared" si="5"/>
        <v>990203268767.3103</v>
      </c>
      <c r="D132" s="72">
        <f t="shared" si="6"/>
        <v>807669876.6454407</v>
      </c>
      <c r="E132" s="73">
        <f t="shared" si="7"/>
        <v>26.07405335244837</v>
      </c>
      <c r="F132" s="90">
        <f t="shared" si="9"/>
        <v>1841.8650181261426</v>
      </c>
      <c r="G132" s="81"/>
      <c r="H132" s="63"/>
      <c r="I132" s="63"/>
    </row>
    <row r="133" spans="1:9" ht="14.25">
      <c r="A133" s="69">
        <v>2111</v>
      </c>
      <c r="B133" s="72">
        <f t="shared" si="8"/>
        <v>623734862.5692744</v>
      </c>
      <c r="C133" s="71">
        <f t="shared" si="5"/>
        <v>997164924789.499</v>
      </c>
      <c r="D133" s="72">
        <f t="shared" si="6"/>
        <v>813348225.7663124</v>
      </c>
      <c r="E133" s="73">
        <f t="shared" si="7"/>
        <v>26.257367825617006</v>
      </c>
      <c r="F133" s="90">
        <f t="shared" si="9"/>
        <v>1868.1223859517595</v>
      </c>
      <c r="G133" s="81"/>
      <c r="H133" s="63"/>
      <c r="I133" s="63"/>
    </row>
    <row r="134" spans="1:9" ht="14.25">
      <c r="A134" s="69">
        <v>2112</v>
      </c>
      <c r="B134" s="72">
        <f t="shared" si="8"/>
        <v>628120050.640467</v>
      </c>
      <c r="C134" s="71">
        <f t="shared" si="5"/>
        <v>1004175524958.9146</v>
      </c>
      <c r="D134" s="72">
        <f t="shared" si="6"/>
        <v>819066496.7038455</v>
      </c>
      <c r="E134" s="73">
        <f t="shared" si="7"/>
        <v>26.44197109710245</v>
      </c>
      <c r="F134" s="90">
        <f t="shared" si="9"/>
        <v>1894.564357048862</v>
      </c>
      <c r="G134" s="81"/>
      <c r="H134" s="63"/>
      <c r="I134" s="63"/>
    </row>
    <row r="135" spans="1:9" ht="15" thickBot="1">
      <c r="A135" s="69">
        <v>2113</v>
      </c>
      <c r="B135" s="72">
        <f t="shared" si="8"/>
        <v>632536068.9178479</v>
      </c>
      <c r="C135" s="71">
        <f t="shared" si="5"/>
        <v>1011235413378.9634</v>
      </c>
      <c r="D135" s="72">
        <f t="shared" si="6"/>
        <v>824824970.1296601</v>
      </c>
      <c r="E135" s="73">
        <f t="shared" si="7"/>
        <v>26.62787222784285</v>
      </c>
      <c r="F135" s="90">
        <f t="shared" si="9"/>
        <v>1921.1922292767047</v>
      </c>
      <c r="G135" s="81"/>
      <c r="H135" s="63"/>
      <c r="I135" s="63"/>
    </row>
    <row r="136" spans="1:9" ht="15" thickBot="1">
      <c r="A136" s="74"/>
      <c r="B136" s="75"/>
      <c r="C136" s="91"/>
      <c r="D136" s="129" t="s">
        <v>156</v>
      </c>
      <c r="E136" s="130"/>
      <c r="F136" s="92">
        <f>F135/C33</f>
        <v>0.0005439534742233187</v>
      </c>
      <c r="G136" s="82"/>
      <c r="H136" s="83"/>
      <c r="I136" s="83"/>
    </row>
    <row r="137" spans="1:9" s="28" customFormat="1" ht="14.25">
      <c r="A137" s="32"/>
      <c r="B137" s="33"/>
      <c r="C137" s="32"/>
      <c r="D137" s="33"/>
      <c r="F137" s="32"/>
      <c r="G137" s="32"/>
      <c r="H137" s="19"/>
      <c r="I137" s="19"/>
    </row>
    <row r="138" spans="1:9" s="28" customFormat="1" ht="14.25">
      <c r="A138" s="32"/>
      <c r="B138" s="33"/>
      <c r="C138" s="32"/>
      <c r="D138" s="33"/>
      <c r="F138" s="32"/>
      <c r="G138" s="32"/>
      <c r="H138" s="19"/>
      <c r="I138" s="19"/>
    </row>
    <row r="139" spans="1:9" s="28" customFormat="1" ht="14.25">
      <c r="A139" s="32"/>
      <c r="B139" s="33"/>
      <c r="C139" s="32"/>
      <c r="D139" s="33"/>
      <c r="F139" s="32"/>
      <c r="G139" s="32"/>
      <c r="H139" s="19"/>
      <c r="I139" s="19"/>
    </row>
    <row r="140" spans="1:9" s="28" customFormat="1" ht="14.25">
      <c r="A140" s="32"/>
      <c r="B140" s="33"/>
      <c r="C140" s="32"/>
      <c r="D140" s="33"/>
      <c r="F140" s="32"/>
      <c r="G140" s="32"/>
      <c r="H140" s="19"/>
      <c r="I140" s="19"/>
    </row>
    <row r="141" spans="1:9" s="28" customFormat="1" ht="14.25">
      <c r="A141" s="32"/>
      <c r="B141" s="33"/>
      <c r="C141" s="32"/>
      <c r="D141" s="33"/>
      <c r="F141" s="32"/>
      <c r="G141" s="32"/>
      <c r="H141" s="19"/>
      <c r="I141" s="19"/>
    </row>
    <row r="142" spans="1:9" s="28" customFormat="1" ht="14.25">
      <c r="A142" s="32"/>
      <c r="B142" s="33"/>
      <c r="C142" s="32"/>
      <c r="D142" s="33"/>
      <c r="F142" s="32"/>
      <c r="G142" s="32"/>
      <c r="H142" s="19"/>
      <c r="I142" s="19"/>
    </row>
    <row r="143" spans="1:9" s="28" customFormat="1" ht="14.25">
      <c r="A143" s="32"/>
      <c r="B143" s="33"/>
      <c r="C143" s="32"/>
      <c r="D143" s="33"/>
      <c r="F143" s="32"/>
      <c r="G143" s="32"/>
      <c r="H143" s="19"/>
      <c r="I143" s="19"/>
    </row>
    <row r="144" spans="1:9" s="28" customFormat="1" ht="14.25">
      <c r="A144" s="32"/>
      <c r="B144" s="33"/>
      <c r="C144" s="32"/>
      <c r="D144" s="33"/>
      <c r="F144" s="32"/>
      <c r="G144" s="32"/>
      <c r="H144" s="19"/>
      <c r="I144" s="19"/>
    </row>
    <row r="145" spans="1:9" s="28" customFormat="1" ht="14.25">
      <c r="A145" s="32"/>
      <c r="B145" s="33"/>
      <c r="C145" s="32"/>
      <c r="D145" s="33"/>
      <c r="F145" s="32"/>
      <c r="G145" s="32"/>
      <c r="H145" s="19"/>
      <c r="I145" s="19"/>
    </row>
    <row r="146" spans="1:9" s="28" customFormat="1" ht="14.25">
      <c r="A146" s="32"/>
      <c r="B146" s="33"/>
      <c r="C146" s="32"/>
      <c r="D146" s="33"/>
      <c r="F146" s="32"/>
      <c r="G146" s="32"/>
      <c r="H146" s="19"/>
      <c r="I146" s="19"/>
    </row>
    <row r="147" spans="1:9" s="28" customFormat="1" ht="14.25">
      <c r="A147" s="32"/>
      <c r="B147" s="33"/>
      <c r="C147" s="32"/>
      <c r="D147" s="33"/>
      <c r="F147" s="32"/>
      <c r="G147" s="32"/>
      <c r="H147" s="19"/>
      <c r="I147" s="19"/>
    </row>
    <row r="148" spans="1:9" s="28" customFormat="1" ht="14.25">
      <c r="A148" s="32"/>
      <c r="B148" s="33"/>
      <c r="C148" s="32"/>
      <c r="D148" s="33"/>
      <c r="F148" s="32"/>
      <c r="G148" s="32"/>
      <c r="H148" s="19"/>
      <c r="I148" s="19"/>
    </row>
    <row r="149" spans="1:9" s="28" customFormat="1" ht="14.25">
      <c r="A149" s="32"/>
      <c r="B149" s="33"/>
      <c r="C149" s="32"/>
      <c r="D149" s="33"/>
      <c r="F149" s="32"/>
      <c r="G149" s="32"/>
      <c r="H149" s="19"/>
      <c r="I149" s="19"/>
    </row>
    <row r="150" spans="1:9" s="28" customFormat="1" ht="14.25">
      <c r="A150" s="32"/>
      <c r="B150" s="33"/>
      <c r="C150" s="32"/>
      <c r="D150" s="33"/>
      <c r="F150" s="32"/>
      <c r="G150" s="32"/>
      <c r="H150" s="19"/>
      <c r="I150" s="19"/>
    </row>
    <row r="151" spans="1:9" s="28" customFormat="1" ht="14.25">
      <c r="A151" s="32"/>
      <c r="B151" s="33"/>
      <c r="C151" s="32"/>
      <c r="D151" s="33"/>
      <c r="F151" s="32"/>
      <c r="G151" s="32"/>
      <c r="H151" s="19"/>
      <c r="I151" s="19"/>
    </row>
    <row r="152" spans="1:9" s="28" customFormat="1" ht="14.25">
      <c r="A152" s="32"/>
      <c r="B152" s="33"/>
      <c r="C152" s="32"/>
      <c r="D152" s="33"/>
      <c r="F152" s="32"/>
      <c r="G152" s="32"/>
      <c r="H152" s="19"/>
      <c r="I152" s="19"/>
    </row>
    <row r="153" spans="1:9" s="28" customFormat="1" ht="14.25">
      <c r="A153" s="32"/>
      <c r="B153" s="33"/>
      <c r="C153" s="32"/>
      <c r="D153" s="33"/>
      <c r="F153" s="32"/>
      <c r="G153" s="32"/>
      <c r="H153" s="19"/>
      <c r="I153" s="19"/>
    </row>
    <row r="154" spans="1:9" s="28" customFormat="1" ht="14.25">
      <c r="A154" s="32"/>
      <c r="B154" s="33"/>
      <c r="C154" s="32"/>
      <c r="D154" s="33"/>
      <c r="F154" s="32"/>
      <c r="G154" s="32"/>
      <c r="H154" s="19"/>
      <c r="I154" s="19"/>
    </row>
    <row r="155" spans="1:9" s="28" customFormat="1" ht="14.25">
      <c r="A155" s="32"/>
      <c r="B155" s="33"/>
      <c r="C155" s="32"/>
      <c r="D155" s="33"/>
      <c r="F155" s="32"/>
      <c r="G155" s="32"/>
      <c r="H155" s="19"/>
      <c r="I155" s="19"/>
    </row>
    <row r="156" spans="1:9" s="28" customFormat="1" ht="14.25">
      <c r="A156" s="32"/>
      <c r="B156" s="33"/>
      <c r="C156" s="32"/>
      <c r="D156" s="33"/>
      <c r="F156" s="32"/>
      <c r="G156" s="32"/>
      <c r="H156" s="19"/>
      <c r="I156" s="19"/>
    </row>
    <row r="157" spans="1:9" s="28" customFormat="1" ht="14.25">
      <c r="A157" s="32"/>
      <c r="B157" s="33"/>
      <c r="C157" s="32"/>
      <c r="D157" s="33"/>
      <c r="F157" s="32"/>
      <c r="G157" s="32"/>
      <c r="H157" s="19"/>
      <c r="I157" s="19"/>
    </row>
    <row r="158" spans="1:9" s="28" customFormat="1" ht="14.25">
      <c r="A158" s="32"/>
      <c r="B158" s="33"/>
      <c r="C158" s="32"/>
      <c r="D158" s="33"/>
      <c r="F158" s="32"/>
      <c r="G158" s="32"/>
      <c r="H158" s="19"/>
      <c r="I158" s="19"/>
    </row>
    <row r="159" spans="1:9" s="28" customFormat="1" ht="14.25">
      <c r="A159" s="32"/>
      <c r="B159" s="33"/>
      <c r="C159" s="32"/>
      <c r="D159" s="33"/>
      <c r="F159" s="32"/>
      <c r="G159" s="32"/>
      <c r="H159" s="19"/>
      <c r="I159" s="19"/>
    </row>
    <row r="160" spans="1:9" s="28" customFormat="1" ht="14.25">
      <c r="A160" s="32"/>
      <c r="B160" s="33"/>
      <c r="C160" s="32"/>
      <c r="D160" s="33"/>
      <c r="F160" s="32"/>
      <c r="G160" s="32"/>
      <c r="H160" s="19"/>
      <c r="I160" s="19"/>
    </row>
    <row r="161" spans="1:9" s="28" customFormat="1" ht="14.25">
      <c r="A161" s="32"/>
      <c r="B161" s="33"/>
      <c r="C161" s="32"/>
      <c r="D161" s="33"/>
      <c r="F161" s="32"/>
      <c r="G161" s="32"/>
      <c r="H161" s="19"/>
      <c r="I161" s="19"/>
    </row>
    <row r="162" spans="1:9" s="28" customFormat="1" ht="14.25">
      <c r="A162" s="32"/>
      <c r="B162" s="33"/>
      <c r="C162" s="32"/>
      <c r="D162" s="33"/>
      <c r="F162" s="32"/>
      <c r="G162" s="32"/>
      <c r="H162" s="19"/>
      <c r="I162" s="19"/>
    </row>
    <row r="163" spans="1:9" s="28" customFormat="1" ht="14.25">
      <c r="A163" s="32"/>
      <c r="B163" s="33"/>
      <c r="C163" s="32"/>
      <c r="D163" s="33"/>
      <c r="F163" s="32"/>
      <c r="G163" s="32"/>
      <c r="H163" s="19"/>
      <c r="I163" s="19"/>
    </row>
    <row r="164" spans="1:9" s="28" customFormat="1" ht="14.25">
      <c r="A164" s="32"/>
      <c r="B164" s="33"/>
      <c r="C164" s="32"/>
      <c r="D164" s="33"/>
      <c r="F164" s="32"/>
      <c r="G164" s="32"/>
      <c r="H164" s="19"/>
      <c r="I164" s="19"/>
    </row>
    <row r="165" spans="1:9" s="28" customFormat="1" ht="14.25">
      <c r="A165" s="32"/>
      <c r="B165" s="33"/>
      <c r="C165" s="32"/>
      <c r="D165" s="33"/>
      <c r="F165" s="32"/>
      <c r="G165" s="32"/>
      <c r="H165" s="19"/>
      <c r="I165" s="19"/>
    </row>
    <row r="166" spans="1:9" s="28" customFormat="1" ht="14.25">
      <c r="A166" s="32"/>
      <c r="B166" s="33"/>
      <c r="C166" s="32"/>
      <c r="D166" s="33"/>
      <c r="F166" s="32"/>
      <c r="G166" s="32"/>
      <c r="H166" s="19"/>
      <c r="I166" s="19"/>
    </row>
    <row r="167" spans="1:9" s="28" customFormat="1" ht="14.25">
      <c r="A167" s="32"/>
      <c r="B167" s="33"/>
      <c r="C167" s="32"/>
      <c r="D167" s="33"/>
      <c r="F167" s="32"/>
      <c r="G167" s="32"/>
      <c r="H167" s="19"/>
      <c r="I167" s="19"/>
    </row>
    <row r="168" spans="1:9" s="28" customFormat="1" ht="14.25">
      <c r="A168" s="32"/>
      <c r="B168" s="33"/>
      <c r="C168" s="32"/>
      <c r="D168" s="33"/>
      <c r="F168" s="32"/>
      <c r="G168" s="32"/>
      <c r="H168" s="19"/>
      <c r="I168" s="19"/>
    </row>
    <row r="169" spans="1:9" s="28" customFormat="1" ht="14.25">
      <c r="A169" s="32"/>
      <c r="B169" s="33"/>
      <c r="C169" s="32"/>
      <c r="D169" s="33"/>
      <c r="F169" s="32"/>
      <c r="G169" s="32"/>
      <c r="H169" s="19"/>
      <c r="I169" s="19"/>
    </row>
    <row r="170" spans="1:9" s="28" customFormat="1" ht="14.25">
      <c r="A170" s="32"/>
      <c r="B170" s="33"/>
      <c r="C170" s="32"/>
      <c r="D170" s="33"/>
      <c r="F170" s="32"/>
      <c r="G170" s="32"/>
      <c r="H170" s="19"/>
      <c r="I170" s="19"/>
    </row>
    <row r="171" spans="1:9" s="28" customFormat="1" ht="14.25">
      <c r="A171" s="32"/>
      <c r="B171" s="33"/>
      <c r="C171" s="32"/>
      <c r="D171" s="33"/>
      <c r="F171" s="32"/>
      <c r="G171" s="32"/>
      <c r="H171" s="19"/>
      <c r="I171" s="19"/>
    </row>
    <row r="172" spans="1:9" s="28" customFormat="1" ht="14.25">
      <c r="A172" s="32"/>
      <c r="B172" s="33"/>
      <c r="C172" s="32"/>
      <c r="D172" s="33"/>
      <c r="F172" s="32"/>
      <c r="G172" s="32"/>
      <c r="H172" s="19"/>
      <c r="I172" s="19"/>
    </row>
    <row r="173" spans="1:9" s="28" customFormat="1" ht="14.25">
      <c r="A173" s="32"/>
      <c r="B173" s="33"/>
      <c r="C173" s="32"/>
      <c r="D173" s="33"/>
      <c r="F173" s="32"/>
      <c r="G173" s="32"/>
      <c r="H173" s="19"/>
      <c r="I173" s="19"/>
    </row>
    <row r="174" spans="1:9" s="28" customFormat="1" ht="14.25">
      <c r="A174" s="32"/>
      <c r="B174" s="33"/>
      <c r="C174" s="32"/>
      <c r="D174" s="33"/>
      <c r="F174" s="32"/>
      <c r="G174" s="32"/>
      <c r="H174" s="19"/>
      <c r="I174" s="19"/>
    </row>
    <row r="175" spans="1:9" s="28" customFormat="1" ht="14.25">
      <c r="A175" s="32"/>
      <c r="B175" s="33"/>
      <c r="C175" s="32"/>
      <c r="D175" s="33"/>
      <c r="F175" s="32"/>
      <c r="G175" s="32"/>
      <c r="H175" s="19"/>
      <c r="I175" s="19"/>
    </row>
    <row r="176" spans="1:9" s="28" customFormat="1" ht="14.25">
      <c r="A176" s="32"/>
      <c r="B176" s="33"/>
      <c r="C176" s="32"/>
      <c r="D176" s="33"/>
      <c r="F176" s="32"/>
      <c r="G176" s="32"/>
      <c r="H176" s="19"/>
      <c r="I176" s="19"/>
    </row>
    <row r="177" spans="1:9" s="28" customFormat="1" ht="14.25">
      <c r="A177" s="32"/>
      <c r="B177" s="33"/>
      <c r="C177" s="32"/>
      <c r="D177" s="33"/>
      <c r="F177" s="32"/>
      <c r="G177" s="32"/>
      <c r="H177" s="19"/>
      <c r="I177" s="19"/>
    </row>
    <row r="178" spans="1:9" s="28" customFormat="1" ht="14.25">
      <c r="A178" s="32"/>
      <c r="B178" s="33"/>
      <c r="C178" s="32"/>
      <c r="D178" s="33"/>
      <c r="F178" s="32"/>
      <c r="G178" s="32"/>
      <c r="H178" s="19"/>
      <c r="I178" s="19"/>
    </row>
    <row r="179" spans="1:9" s="28" customFormat="1" ht="14.25">
      <c r="A179" s="32"/>
      <c r="B179" s="33"/>
      <c r="C179" s="32"/>
      <c r="D179" s="33"/>
      <c r="F179" s="32"/>
      <c r="G179" s="32"/>
      <c r="H179" s="19"/>
      <c r="I179" s="19"/>
    </row>
    <row r="180" spans="1:9" s="28" customFormat="1" ht="14.25">
      <c r="A180" s="32"/>
      <c r="B180" s="33"/>
      <c r="C180" s="32"/>
      <c r="D180" s="33"/>
      <c r="F180" s="32"/>
      <c r="G180" s="32"/>
      <c r="H180" s="19"/>
      <c r="I180" s="19"/>
    </row>
    <row r="181" spans="1:9" s="28" customFormat="1" ht="14.25">
      <c r="A181" s="32"/>
      <c r="B181" s="33"/>
      <c r="C181" s="32"/>
      <c r="D181" s="33"/>
      <c r="F181" s="32"/>
      <c r="G181" s="32"/>
      <c r="H181" s="19"/>
      <c r="I181" s="19"/>
    </row>
    <row r="182" spans="1:9" s="28" customFormat="1" ht="14.25">
      <c r="A182" s="32"/>
      <c r="B182" s="33"/>
      <c r="C182" s="32"/>
      <c r="D182" s="33"/>
      <c r="F182" s="32"/>
      <c r="G182" s="32"/>
      <c r="H182" s="19"/>
      <c r="I182" s="19"/>
    </row>
    <row r="183" spans="1:9" s="28" customFormat="1" ht="14.25">
      <c r="A183" s="32"/>
      <c r="B183" s="33"/>
      <c r="C183" s="32"/>
      <c r="D183" s="33"/>
      <c r="F183" s="32"/>
      <c r="G183" s="32"/>
      <c r="H183" s="19"/>
      <c r="I183" s="19"/>
    </row>
    <row r="184" spans="1:9" s="28" customFormat="1" ht="14.25">
      <c r="A184" s="32"/>
      <c r="B184" s="33"/>
      <c r="C184" s="32"/>
      <c r="D184" s="33"/>
      <c r="F184" s="32"/>
      <c r="G184" s="32"/>
      <c r="H184" s="19"/>
      <c r="I184" s="19"/>
    </row>
    <row r="185" spans="1:9" s="28" customFormat="1" ht="14.25">
      <c r="A185" s="32"/>
      <c r="B185" s="33"/>
      <c r="C185" s="32"/>
      <c r="D185" s="33"/>
      <c r="F185" s="32"/>
      <c r="G185" s="32"/>
      <c r="H185" s="19"/>
      <c r="I185" s="19"/>
    </row>
    <row r="186" spans="1:9" s="28" customFormat="1" ht="14.25">
      <c r="A186" s="32"/>
      <c r="B186" s="33"/>
      <c r="C186" s="32"/>
      <c r="D186" s="33"/>
      <c r="F186" s="32"/>
      <c r="G186" s="32"/>
      <c r="H186" s="19"/>
      <c r="I186" s="19"/>
    </row>
    <row r="187" spans="1:9" s="28" customFormat="1" ht="14.25">
      <c r="A187" s="32"/>
      <c r="B187" s="33"/>
      <c r="C187" s="32"/>
      <c r="D187" s="33"/>
      <c r="F187" s="32"/>
      <c r="G187" s="32"/>
      <c r="H187" s="19"/>
      <c r="I187" s="19"/>
    </row>
    <row r="188" spans="1:9" s="28" customFormat="1" ht="14.25">
      <c r="A188" s="32"/>
      <c r="B188" s="33"/>
      <c r="C188" s="32"/>
      <c r="D188" s="33"/>
      <c r="F188" s="32"/>
      <c r="G188" s="32"/>
      <c r="H188" s="19"/>
      <c r="I188" s="19"/>
    </row>
    <row r="189" spans="1:9" s="28" customFormat="1" ht="14.25">
      <c r="A189" s="32"/>
      <c r="B189" s="33"/>
      <c r="C189" s="32"/>
      <c r="D189" s="33"/>
      <c r="F189" s="32"/>
      <c r="G189" s="32"/>
      <c r="H189" s="19"/>
      <c r="I189" s="19"/>
    </row>
    <row r="190" spans="1:9" s="28" customFormat="1" ht="14.25">
      <c r="A190" s="32"/>
      <c r="B190" s="33"/>
      <c r="C190" s="32"/>
      <c r="D190" s="33"/>
      <c r="F190" s="32"/>
      <c r="G190" s="32"/>
      <c r="H190" s="19"/>
      <c r="I190" s="19"/>
    </row>
    <row r="191" spans="1:9" s="28" customFormat="1" ht="14.25">
      <c r="A191" s="32"/>
      <c r="B191" s="33"/>
      <c r="C191" s="32"/>
      <c r="D191" s="33"/>
      <c r="F191" s="32"/>
      <c r="G191" s="32"/>
      <c r="H191" s="19"/>
      <c r="I191" s="19"/>
    </row>
    <row r="192" spans="1:9" s="28" customFormat="1" ht="14.25">
      <c r="A192" s="32"/>
      <c r="B192" s="33"/>
      <c r="C192" s="32"/>
      <c r="D192" s="33"/>
      <c r="F192" s="32"/>
      <c r="G192" s="32"/>
      <c r="H192" s="19"/>
      <c r="I192" s="19"/>
    </row>
    <row r="193" spans="1:9" s="28" customFormat="1" ht="14.25">
      <c r="A193" s="32"/>
      <c r="B193" s="33"/>
      <c r="C193" s="32"/>
      <c r="D193" s="33"/>
      <c r="F193" s="32"/>
      <c r="G193" s="32"/>
      <c r="H193" s="19"/>
      <c r="I193" s="19"/>
    </row>
    <row r="194" spans="1:9" s="28" customFormat="1" ht="14.25">
      <c r="A194" s="32"/>
      <c r="B194" s="33"/>
      <c r="C194" s="32"/>
      <c r="D194" s="33"/>
      <c r="F194" s="32"/>
      <c r="G194" s="32"/>
      <c r="H194" s="19"/>
      <c r="I194" s="19"/>
    </row>
    <row r="195" spans="1:9" s="28" customFormat="1" ht="14.25">
      <c r="A195" s="32"/>
      <c r="B195" s="33"/>
      <c r="C195" s="32"/>
      <c r="D195" s="33"/>
      <c r="F195" s="32"/>
      <c r="G195" s="32"/>
      <c r="H195" s="19"/>
      <c r="I195" s="19"/>
    </row>
    <row r="196" spans="1:9" s="28" customFormat="1" ht="14.25">
      <c r="A196" s="32"/>
      <c r="B196" s="33"/>
      <c r="C196" s="32"/>
      <c r="D196" s="33"/>
      <c r="F196" s="32"/>
      <c r="G196" s="32"/>
      <c r="H196" s="19"/>
      <c r="I196" s="19"/>
    </row>
    <row r="197" spans="1:9" s="28" customFormat="1" ht="14.25">
      <c r="A197" s="32"/>
      <c r="B197" s="33"/>
      <c r="C197" s="32"/>
      <c r="D197" s="33"/>
      <c r="F197" s="32"/>
      <c r="G197" s="32"/>
      <c r="H197" s="19"/>
      <c r="I197" s="19"/>
    </row>
    <row r="198" spans="1:9" s="28" customFormat="1" ht="14.25">
      <c r="A198" s="32"/>
      <c r="B198" s="33"/>
      <c r="C198" s="32"/>
      <c r="D198" s="33"/>
      <c r="F198" s="32"/>
      <c r="G198" s="32"/>
      <c r="H198" s="19"/>
      <c r="I198" s="19"/>
    </row>
    <row r="199" spans="1:9" s="28" customFormat="1" ht="14.25">
      <c r="A199" s="32"/>
      <c r="B199" s="33"/>
      <c r="C199" s="32"/>
      <c r="D199" s="33"/>
      <c r="F199" s="32"/>
      <c r="G199" s="32"/>
      <c r="H199" s="19"/>
      <c r="I199" s="19"/>
    </row>
    <row r="200" spans="1:9" s="28" customFormat="1" ht="14.25">
      <c r="A200" s="32"/>
      <c r="B200" s="33"/>
      <c r="C200" s="32"/>
      <c r="D200" s="33"/>
      <c r="F200" s="32"/>
      <c r="G200" s="32"/>
      <c r="H200" s="19"/>
      <c r="I200" s="19"/>
    </row>
    <row r="201" spans="1:9" s="28" customFormat="1" ht="14.25">
      <c r="A201" s="32"/>
      <c r="B201" s="33"/>
      <c r="C201" s="32"/>
      <c r="D201" s="33"/>
      <c r="F201" s="32"/>
      <c r="G201" s="32"/>
      <c r="H201" s="19"/>
      <c r="I201" s="19"/>
    </row>
    <row r="202" spans="1:9" s="28" customFormat="1" ht="14.25">
      <c r="A202" s="32"/>
      <c r="B202" s="33"/>
      <c r="C202" s="32"/>
      <c r="D202" s="33"/>
      <c r="F202" s="32"/>
      <c r="G202" s="32"/>
      <c r="H202" s="19"/>
      <c r="I202" s="19"/>
    </row>
    <row r="203" spans="1:9" s="28" customFormat="1" ht="14.25">
      <c r="A203" s="32"/>
      <c r="B203" s="33"/>
      <c r="C203" s="32"/>
      <c r="D203" s="33"/>
      <c r="F203" s="32"/>
      <c r="G203" s="32"/>
      <c r="H203" s="19"/>
      <c r="I203" s="19"/>
    </row>
    <row r="204" spans="1:9" s="28" customFormat="1" ht="14.25">
      <c r="A204" s="32"/>
      <c r="B204" s="33"/>
      <c r="C204" s="32"/>
      <c r="D204" s="33"/>
      <c r="F204" s="32"/>
      <c r="G204" s="32"/>
      <c r="H204" s="19"/>
      <c r="I204" s="19"/>
    </row>
    <row r="205" spans="1:9" s="28" customFormat="1" ht="14.25">
      <c r="A205" s="32"/>
      <c r="B205" s="33"/>
      <c r="C205" s="32"/>
      <c r="D205" s="33"/>
      <c r="F205" s="32"/>
      <c r="G205" s="32"/>
      <c r="H205" s="19"/>
      <c r="I205" s="19"/>
    </row>
    <row r="206" spans="1:9" s="28" customFormat="1" ht="14.25">
      <c r="A206" s="32"/>
      <c r="B206" s="33"/>
      <c r="C206" s="32"/>
      <c r="D206" s="33"/>
      <c r="F206" s="32"/>
      <c r="G206" s="32"/>
      <c r="H206" s="19"/>
      <c r="I206" s="19"/>
    </row>
    <row r="207" spans="1:9" s="28" customFormat="1" ht="14.25">
      <c r="A207" s="32"/>
      <c r="B207" s="33"/>
      <c r="C207" s="32"/>
      <c r="D207" s="33"/>
      <c r="F207" s="32"/>
      <c r="G207" s="32"/>
      <c r="H207" s="19"/>
      <c r="I207" s="19"/>
    </row>
    <row r="208" spans="1:9" s="28" customFormat="1" ht="14.25">
      <c r="A208" s="32"/>
      <c r="B208" s="33"/>
      <c r="C208" s="32"/>
      <c r="D208" s="33"/>
      <c r="F208" s="32"/>
      <c r="G208" s="32"/>
      <c r="H208" s="19"/>
      <c r="I208" s="19"/>
    </row>
    <row r="209" spans="1:9" s="28" customFormat="1" ht="14.25">
      <c r="A209" s="32"/>
      <c r="B209" s="33"/>
      <c r="C209" s="32"/>
      <c r="D209" s="33"/>
      <c r="F209" s="32"/>
      <c r="G209" s="32"/>
      <c r="H209" s="19"/>
      <c r="I209" s="19"/>
    </row>
    <row r="210" spans="1:9" s="28" customFormat="1" ht="14.25">
      <c r="A210" s="32"/>
      <c r="B210" s="33"/>
      <c r="C210" s="32"/>
      <c r="D210" s="33"/>
      <c r="F210" s="32"/>
      <c r="G210" s="32"/>
      <c r="H210" s="19"/>
      <c r="I210" s="19"/>
    </row>
    <row r="211" spans="1:9" s="28" customFormat="1" ht="14.25">
      <c r="A211" s="32"/>
      <c r="B211" s="33"/>
      <c r="C211" s="32"/>
      <c r="D211" s="33"/>
      <c r="F211" s="32"/>
      <c r="G211" s="32"/>
      <c r="H211" s="19"/>
      <c r="I211" s="19"/>
    </row>
    <row r="212" spans="1:9" s="28" customFormat="1" ht="14.25">
      <c r="A212" s="32"/>
      <c r="B212" s="33"/>
      <c r="C212" s="32"/>
      <c r="D212" s="33"/>
      <c r="F212" s="32"/>
      <c r="G212" s="32"/>
      <c r="H212" s="19"/>
      <c r="I212" s="19"/>
    </row>
    <row r="213" spans="1:9" s="28" customFormat="1" ht="14.25">
      <c r="A213" s="32"/>
      <c r="B213" s="33"/>
      <c r="C213" s="32"/>
      <c r="D213" s="33"/>
      <c r="F213" s="32"/>
      <c r="G213" s="32"/>
      <c r="H213" s="19"/>
      <c r="I213" s="19"/>
    </row>
    <row r="214" spans="1:9" s="28" customFormat="1" ht="14.25">
      <c r="A214" s="32"/>
      <c r="B214" s="33"/>
      <c r="C214" s="32"/>
      <c r="D214" s="33"/>
      <c r="F214" s="32"/>
      <c r="G214" s="32"/>
      <c r="H214" s="19"/>
      <c r="I214" s="19"/>
    </row>
    <row r="215" spans="1:9" s="28" customFormat="1" ht="14.25">
      <c r="A215" s="32"/>
      <c r="B215" s="33"/>
      <c r="C215" s="32"/>
      <c r="D215" s="33"/>
      <c r="F215" s="32"/>
      <c r="G215" s="32"/>
      <c r="H215" s="19"/>
      <c r="I215" s="19"/>
    </row>
    <row r="216" spans="1:9" s="28" customFormat="1" ht="14.25">
      <c r="A216" s="32"/>
      <c r="B216" s="33"/>
      <c r="C216" s="32"/>
      <c r="D216" s="33"/>
      <c r="F216" s="32"/>
      <c r="G216" s="32"/>
      <c r="H216" s="19"/>
      <c r="I216" s="19"/>
    </row>
    <row r="217" spans="1:9" s="28" customFormat="1" ht="14.25">
      <c r="A217" s="32"/>
      <c r="B217" s="33"/>
      <c r="C217" s="32"/>
      <c r="D217" s="33"/>
      <c r="F217" s="32"/>
      <c r="G217" s="32"/>
      <c r="H217" s="19"/>
      <c r="I217" s="19"/>
    </row>
    <row r="218" spans="1:9" s="28" customFormat="1" ht="14.25">
      <c r="A218" s="32"/>
      <c r="B218" s="33"/>
      <c r="C218" s="32"/>
      <c r="D218" s="33"/>
      <c r="F218" s="32"/>
      <c r="G218" s="32"/>
      <c r="H218" s="19"/>
      <c r="I218" s="19"/>
    </row>
    <row r="219" spans="1:9" s="28" customFormat="1" ht="14.25">
      <c r="A219" s="32"/>
      <c r="B219" s="33"/>
      <c r="C219" s="32"/>
      <c r="D219" s="33"/>
      <c r="F219" s="32"/>
      <c r="G219" s="32"/>
      <c r="H219" s="19"/>
      <c r="I219" s="19"/>
    </row>
    <row r="220" spans="1:9" s="28" customFormat="1" ht="14.25">
      <c r="A220" s="32"/>
      <c r="B220" s="33"/>
      <c r="C220" s="32"/>
      <c r="D220" s="33"/>
      <c r="F220" s="32"/>
      <c r="G220" s="32"/>
      <c r="H220" s="19"/>
      <c r="I220" s="19"/>
    </row>
    <row r="221" spans="1:9" s="28" customFormat="1" ht="14.25">
      <c r="A221" s="32"/>
      <c r="B221" s="33"/>
      <c r="C221" s="32"/>
      <c r="D221" s="33"/>
      <c r="F221" s="32"/>
      <c r="G221" s="32"/>
      <c r="H221" s="19"/>
      <c r="I221" s="19"/>
    </row>
    <row r="222" spans="1:9" s="28" customFormat="1" ht="14.25">
      <c r="A222" s="32"/>
      <c r="B222" s="33"/>
      <c r="C222" s="32"/>
      <c r="D222" s="33"/>
      <c r="F222" s="32"/>
      <c r="G222" s="32"/>
      <c r="H222" s="19"/>
      <c r="I222" s="19"/>
    </row>
    <row r="223" spans="1:9" s="28" customFormat="1" ht="14.25">
      <c r="A223" s="32"/>
      <c r="B223" s="33"/>
      <c r="C223" s="32"/>
      <c r="D223" s="33"/>
      <c r="F223" s="32"/>
      <c r="G223" s="32"/>
      <c r="H223" s="19"/>
      <c r="I223" s="19"/>
    </row>
    <row r="224" spans="1:9" s="28" customFormat="1" ht="14.25">
      <c r="A224" s="32"/>
      <c r="B224" s="33"/>
      <c r="C224" s="32"/>
      <c r="D224" s="33"/>
      <c r="F224" s="32"/>
      <c r="G224" s="32"/>
      <c r="H224" s="19"/>
      <c r="I224" s="19"/>
    </row>
    <row r="225" spans="1:9" s="28" customFormat="1" ht="14.25">
      <c r="A225" s="32"/>
      <c r="B225" s="33"/>
      <c r="C225" s="32"/>
      <c r="D225" s="33"/>
      <c r="F225" s="32"/>
      <c r="G225" s="32"/>
      <c r="H225" s="19"/>
      <c r="I225" s="19"/>
    </row>
    <row r="226" spans="1:9" s="28" customFormat="1" ht="14.25">
      <c r="A226" s="32"/>
      <c r="B226" s="33"/>
      <c r="C226" s="32"/>
      <c r="D226" s="33"/>
      <c r="F226" s="32"/>
      <c r="G226" s="32"/>
      <c r="H226" s="19"/>
      <c r="I226" s="19"/>
    </row>
    <row r="227" spans="1:9" s="28" customFormat="1" ht="14.25">
      <c r="A227" s="32"/>
      <c r="B227" s="33"/>
      <c r="C227" s="32"/>
      <c r="D227" s="33"/>
      <c r="F227" s="32"/>
      <c r="G227" s="32"/>
      <c r="H227" s="19"/>
      <c r="I227" s="19"/>
    </row>
    <row r="228" spans="1:9" s="28" customFormat="1" ht="14.25">
      <c r="A228" s="32"/>
      <c r="B228" s="33"/>
      <c r="C228" s="32"/>
      <c r="D228" s="33"/>
      <c r="F228" s="32"/>
      <c r="G228" s="32"/>
      <c r="H228" s="19"/>
      <c r="I228" s="19"/>
    </row>
    <row r="229" spans="1:9" s="28" customFormat="1" ht="14.25">
      <c r="A229" s="32"/>
      <c r="B229" s="33"/>
      <c r="C229" s="32"/>
      <c r="D229" s="33"/>
      <c r="F229" s="32"/>
      <c r="G229" s="32"/>
      <c r="H229" s="19"/>
      <c r="I229" s="19"/>
    </row>
    <row r="230" spans="1:9" s="28" customFormat="1" ht="14.25">
      <c r="A230" s="32"/>
      <c r="B230" s="33"/>
      <c r="C230" s="32"/>
      <c r="D230" s="33"/>
      <c r="F230" s="32"/>
      <c r="G230" s="32"/>
      <c r="H230" s="19"/>
      <c r="I230" s="19"/>
    </row>
    <row r="231" spans="1:9" s="28" customFormat="1" ht="14.25">
      <c r="A231" s="32"/>
      <c r="B231" s="33"/>
      <c r="C231" s="32"/>
      <c r="D231" s="33"/>
      <c r="F231" s="32"/>
      <c r="G231" s="32"/>
      <c r="H231" s="19"/>
      <c r="I231" s="19"/>
    </row>
    <row r="232" spans="1:9" s="28" customFormat="1" ht="14.25">
      <c r="A232" s="32"/>
      <c r="B232" s="33"/>
      <c r="C232" s="32"/>
      <c r="D232" s="33"/>
      <c r="F232" s="32"/>
      <c r="G232" s="32"/>
      <c r="H232" s="19"/>
      <c r="I232" s="19"/>
    </row>
    <row r="233" spans="1:9" s="28" customFormat="1" ht="14.25">
      <c r="A233" s="32"/>
      <c r="B233" s="33"/>
      <c r="C233" s="32"/>
      <c r="D233" s="33"/>
      <c r="F233" s="32"/>
      <c r="G233" s="32"/>
      <c r="H233" s="19"/>
      <c r="I233" s="19"/>
    </row>
    <row r="234" spans="1:9" s="28" customFormat="1" ht="14.25">
      <c r="A234" s="32"/>
      <c r="B234" s="33"/>
      <c r="C234" s="32"/>
      <c r="D234" s="33"/>
      <c r="F234" s="32"/>
      <c r="G234" s="32"/>
      <c r="H234" s="19"/>
      <c r="I234" s="19"/>
    </row>
    <row r="235" spans="1:9" s="28" customFormat="1" ht="14.25">
      <c r="A235" s="32"/>
      <c r="B235" s="33"/>
      <c r="C235" s="32"/>
      <c r="D235" s="33"/>
      <c r="F235" s="32"/>
      <c r="G235" s="32"/>
      <c r="H235" s="19"/>
      <c r="I235" s="19"/>
    </row>
    <row r="236" spans="1:9" s="28" customFormat="1" ht="14.25">
      <c r="A236" s="32"/>
      <c r="B236" s="33"/>
      <c r="C236" s="32"/>
      <c r="D236" s="33"/>
      <c r="F236" s="32"/>
      <c r="G236" s="32"/>
      <c r="H236" s="19"/>
      <c r="I236" s="19"/>
    </row>
    <row r="237" spans="1:9" s="28" customFormat="1" ht="14.25">
      <c r="A237" s="32"/>
      <c r="B237" s="33"/>
      <c r="C237" s="32"/>
      <c r="D237" s="33"/>
      <c r="F237" s="32"/>
      <c r="G237" s="32"/>
      <c r="H237" s="19"/>
      <c r="I237" s="19"/>
    </row>
    <row r="238" spans="1:9" s="28" customFormat="1" ht="14.25">
      <c r="A238" s="32"/>
      <c r="B238" s="33"/>
      <c r="C238" s="32"/>
      <c r="D238" s="33"/>
      <c r="F238" s="32"/>
      <c r="G238" s="32"/>
      <c r="H238" s="19"/>
      <c r="I238" s="19"/>
    </row>
    <row r="239" spans="1:9" s="28" customFormat="1" ht="14.25">
      <c r="A239" s="32"/>
      <c r="B239" s="33"/>
      <c r="C239" s="32"/>
      <c r="D239" s="33"/>
      <c r="F239" s="32"/>
      <c r="G239" s="32"/>
      <c r="H239" s="19"/>
      <c r="I239" s="19"/>
    </row>
    <row r="240" spans="1:9" s="28" customFormat="1" ht="14.25">
      <c r="A240" s="32"/>
      <c r="B240" s="33"/>
      <c r="C240" s="32"/>
      <c r="D240" s="33"/>
      <c r="F240" s="32"/>
      <c r="G240" s="32"/>
      <c r="H240" s="19"/>
      <c r="I240" s="19"/>
    </row>
    <row r="241" spans="1:9" s="28" customFormat="1" ht="14.25">
      <c r="A241" s="32"/>
      <c r="B241" s="33"/>
      <c r="C241" s="32"/>
      <c r="D241" s="33"/>
      <c r="F241" s="32"/>
      <c r="G241" s="32"/>
      <c r="H241" s="19"/>
      <c r="I241" s="19"/>
    </row>
    <row r="242" spans="1:9" s="28" customFormat="1" ht="14.25">
      <c r="A242" s="32"/>
      <c r="B242" s="33"/>
      <c r="C242" s="32"/>
      <c r="D242" s="33"/>
      <c r="F242" s="32"/>
      <c r="G242" s="32"/>
      <c r="H242" s="19"/>
      <c r="I242" s="19"/>
    </row>
    <row r="243" spans="1:9" s="28" customFormat="1" ht="14.25">
      <c r="A243" s="32"/>
      <c r="B243" s="33"/>
      <c r="C243" s="32"/>
      <c r="D243" s="33"/>
      <c r="F243" s="32"/>
      <c r="G243" s="32"/>
      <c r="H243" s="19"/>
      <c r="I243" s="19"/>
    </row>
    <row r="244" spans="1:9" s="28" customFormat="1" ht="14.25">
      <c r="A244" s="32"/>
      <c r="B244" s="33"/>
      <c r="C244" s="32"/>
      <c r="D244" s="33"/>
      <c r="F244" s="32"/>
      <c r="G244" s="32"/>
      <c r="H244" s="19"/>
      <c r="I244" s="19"/>
    </row>
    <row r="245" spans="1:9" s="28" customFormat="1" ht="14.25">
      <c r="A245" s="32"/>
      <c r="B245" s="33"/>
      <c r="C245" s="32"/>
      <c r="D245" s="33"/>
      <c r="F245" s="32"/>
      <c r="G245" s="32"/>
      <c r="H245" s="19"/>
      <c r="I245" s="19"/>
    </row>
    <row r="246" spans="1:9" s="28" customFormat="1" ht="14.25">
      <c r="A246" s="32"/>
      <c r="B246" s="33"/>
      <c r="C246" s="32"/>
      <c r="D246" s="33"/>
      <c r="F246" s="32"/>
      <c r="G246" s="32"/>
      <c r="H246" s="19"/>
      <c r="I246" s="19"/>
    </row>
    <row r="247" spans="1:9" s="28" customFormat="1" ht="14.25">
      <c r="A247" s="32"/>
      <c r="B247" s="33"/>
      <c r="C247" s="32"/>
      <c r="D247" s="33"/>
      <c r="F247" s="32"/>
      <c r="G247" s="32"/>
      <c r="H247" s="19"/>
      <c r="I247" s="19"/>
    </row>
    <row r="248" spans="1:9" s="28" customFormat="1" ht="14.25">
      <c r="A248" s="32"/>
      <c r="B248" s="33"/>
      <c r="C248" s="32"/>
      <c r="D248" s="33"/>
      <c r="F248" s="32"/>
      <c r="G248" s="32"/>
      <c r="H248" s="19"/>
      <c r="I248" s="19"/>
    </row>
    <row r="249" spans="1:9" s="28" customFormat="1" ht="14.25">
      <c r="A249" s="32"/>
      <c r="B249" s="33"/>
      <c r="C249" s="32"/>
      <c r="D249" s="33"/>
      <c r="F249" s="32"/>
      <c r="G249" s="32"/>
      <c r="H249" s="19"/>
      <c r="I249" s="19"/>
    </row>
    <row r="250" spans="1:9" s="28" customFormat="1" ht="14.25">
      <c r="A250" s="32"/>
      <c r="B250" s="33"/>
      <c r="C250" s="32"/>
      <c r="D250" s="33"/>
      <c r="F250" s="32"/>
      <c r="G250" s="32"/>
      <c r="H250" s="19"/>
      <c r="I250" s="19"/>
    </row>
    <row r="251" spans="1:9" s="28" customFormat="1" ht="14.25">
      <c r="A251" s="32"/>
      <c r="B251" s="33"/>
      <c r="C251" s="32"/>
      <c r="D251" s="33"/>
      <c r="F251" s="32"/>
      <c r="G251" s="32"/>
      <c r="H251" s="19"/>
      <c r="I251" s="19"/>
    </row>
    <row r="252" spans="1:9" s="28" customFormat="1" ht="14.25">
      <c r="A252" s="32"/>
      <c r="B252" s="33"/>
      <c r="C252" s="32"/>
      <c r="D252" s="33"/>
      <c r="F252" s="32"/>
      <c r="G252" s="32"/>
      <c r="H252" s="19"/>
      <c r="I252" s="19"/>
    </row>
    <row r="253" spans="1:9" s="28" customFormat="1" ht="14.25">
      <c r="A253" s="32"/>
      <c r="B253" s="33"/>
      <c r="C253" s="32"/>
      <c r="D253" s="33"/>
      <c r="F253" s="32"/>
      <c r="G253" s="32"/>
      <c r="H253" s="19"/>
      <c r="I253" s="19"/>
    </row>
    <row r="254" spans="1:9" s="28" customFormat="1" ht="14.25">
      <c r="A254" s="32"/>
      <c r="B254" s="33"/>
      <c r="C254" s="32"/>
      <c r="D254" s="33"/>
      <c r="F254" s="32"/>
      <c r="G254" s="32"/>
      <c r="H254" s="19"/>
      <c r="I254" s="19"/>
    </row>
    <row r="255" spans="1:9" s="28" customFormat="1" ht="14.25">
      <c r="A255" s="32"/>
      <c r="B255" s="33"/>
      <c r="C255" s="32"/>
      <c r="D255" s="33"/>
      <c r="F255" s="32"/>
      <c r="G255" s="32"/>
      <c r="H255" s="19"/>
      <c r="I255" s="19"/>
    </row>
    <row r="256" spans="1:9" s="28" customFormat="1" ht="14.25">
      <c r="A256" s="32"/>
      <c r="B256" s="33"/>
      <c r="C256" s="32"/>
      <c r="D256" s="33"/>
      <c r="F256" s="32"/>
      <c r="G256" s="32"/>
      <c r="H256" s="19"/>
      <c r="I256" s="19"/>
    </row>
    <row r="257" spans="1:9" s="28" customFormat="1" ht="14.25">
      <c r="A257" s="32"/>
      <c r="B257" s="33"/>
      <c r="C257" s="32"/>
      <c r="D257" s="33"/>
      <c r="F257" s="32"/>
      <c r="G257" s="32"/>
      <c r="H257" s="19"/>
      <c r="I257" s="19"/>
    </row>
    <row r="258" spans="1:9" s="28" customFormat="1" ht="14.25">
      <c r="A258" s="32"/>
      <c r="B258" s="33"/>
      <c r="C258" s="32"/>
      <c r="D258" s="33"/>
      <c r="F258" s="32"/>
      <c r="G258" s="32"/>
      <c r="H258" s="19"/>
      <c r="I258" s="19"/>
    </row>
    <row r="259" spans="1:9" s="28" customFormat="1" ht="14.25">
      <c r="A259" s="32"/>
      <c r="B259" s="33"/>
      <c r="C259" s="32"/>
      <c r="D259" s="33"/>
      <c r="F259" s="32"/>
      <c r="G259" s="32"/>
      <c r="H259" s="19"/>
      <c r="I259" s="19"/>
    </row>
    <row r="260" spans="1:9" s="28" customFormat="1" ht="14.25">
      <c r="A260" s="32"/>
      <c r="B260" s="33"/>
      <c r="C260" s="32"/>
      <c r="D260" s="33"/>
      <c r="F260" s="32"/>
      <c r="G260" s="32"/>
      <c r="H260" s="19"/>
      <c r="I260" s="19"/>
    </row>
    <row r="261" spans="1:9" s="28" customFormat="1" ht="14.25">
      <c r="A261" s="32"/>
      <c r="B261" s="33"/>
      <c r="C261" s="32"/>
      <c r="D261" s="33"/>
      <c r="F261" s="32"/>
      <c r="G261" s="32"/>
      <c r="H261" s="19"/>
      <c r="I261" s="19"/>
    </row>
    <row r="262" spans="1:9" s="28" customFormat="1" ht="14.25">
      <c r="A262" s="32"/>
      <c r="B262" s="33"/>
      <c r="C262" s="32"/>
      <c r="D262" s="33"/>
      <c r="F262" s="32"/>
      <c r="G262" s="32"/>
      <c r="H262" s="19"/>
      <c r="I262" s="19"/>
    </row>
    <row r="263" spans="1:9" s="28" customFormat="1" ht="14.25">
      <c r="A263" s="32"/>
      <c r="B263" s="33"/>
      <c r="C263" s="32"/>
      <c r="D263" s="33"/>
      <c r="F263" s="32"/>
      <c r="G263" s="32"/>
      <c r="H263" s="19"/>
      <c r="I263" s="19"/>
    </row>
    <row r="264" spans="1:9" s="28" customFormat="1" ht="14.25">
      <c r="A264" s="32"/>
      <c r="B264" s="33"/>
      <c r="C264" s="32"/>
      <c r="D264" s="33"/>
      <c r="F264" s="32"/>
      <c r="G264" s="32"/>
      <c r="H264" s="19"/>
      <c r="I264" s="19"/>
    </row>
    <row r="265" spans="1:9" s="28" customFormat="1" ht="14.25">
      <c r="A265" s="32"/>
      <c r="B265" s="33"/>
      <c r="C265" s="32"/>
      <c r="D265" s="33"/>
      <c r="F265" s="32"/>
      <c r="G265" s="32"/>
      <c r="H265" s="19"/>
      <c r="I265" s="19"/>
    </row>
    <row r="266" spans="1:9" s="28" customFormat="1" ht="14.25">
      <c r="A266" s="32"/>
      <c r="B266" s="33"/>
      <c r="C266" s="32"/>
      <c r="D266" s="33"/>
      <c r="F266" s="32"/>
      <c r="G266" s="32"/>
      <c r="H266" s="19"/>
      <c r="I266" s="19"/>
    </row>
    <row r="267" spans="1:9" s="28" customFormat="1" ht="14.25">
      <c r="A267" s="32"/>
      <c r="B267" s="33"/>
      <c r="C267" s="32"/>
      <c r="D267" s="33"/>
      <c r="F267" s="32"/>
      <c r="G267" s="32"/>
      <c r="H267" s="19"/>
      <c r="I267" s="19"/>
    </row>
    <row r="268" spans="1:9" s="28" customFormat="1" ht="14.25">
      <c r="A268" s="32"/>
      <c r="B268" s="33"/>
      <c r="C268" s="32"/>
      <c r="D268" s="33"/>
      <c r="F268" s="32"/>
      <c r="G268" s="32"/>
      <c r="H268" s="19"/>
      <c r="I268" s="19"/>
    </row>
    <row r="269" spans="1:9" s="28" customFormat="1" ht="14.25">
      <c r="A269" s="32"/>
      <c r="B269" s="33"/>
      <c r="C269" s="32"/>
      <c r="D269" s="33"/>
      <c r="F269" s="32"/>
      <c r="G269" s="32"/>
      <c r="H269" s="19"/>
      <c r="I269" s="19"/>
    </row>
    <row r="270" spans="1:9" s="28" customFormat="1" ht="14.25">
      <c r="A270" s="32"/>
      <c r="B270" s="33"/>
      <c r="C270" s="32"/>
      <c r="D270" s="33"/>
      <c r="F270" s="32"/>
      <c r="G270" s="32"/>
      <c r="H270" s="19"/>
      <c r="I270" s="19"/>
    </row>
    <row r="271" spans="1:9" s="28" customFormat="1" ht="14.25">
      <c r="A271" s="32"/>
      <c r="B271" s="33"/>
      <c r="C271" s="32"/>
      <c r="D271" s="33"/>
      <c r="F271" s="32"/>
      <c r="G271" s="32"/>
      <c r="H271" s="19"/>
      <c r="I271" s="19"/>
    </row>
    <row r="272" spans="1:9" s="28" customFormat="1" ht="14.25">
      <c r="A272" s="32"/>
      <c r="B272" s="33"/>
      <c r="C272" s="32"/>
      <c r="D272" s="33"/>
      <c r="F272" s="32"/>
      <c r="G272" s="32"/>
      <c r="H272" s="19"/>
      <c r="I272" s="19"/>
    </row>
    <row r="273" spans="1:9" s="28" customFormat="1" ht="14.25">
      <c r="A273" s="32"/>
      <c r="B273" s="33"/>
      <c r="C273" s="32"/>
      <c r="D273" s="33"/>
      <c r="F273" s="32"/>
      <c r="G273" s="32"/>
      <c r="H273" s="19"/>
      <c r="I273" s="19"/>
    </row>
    <row r="274" spans="1:9" s="28" customFormat="1" ht="14.25">
      <c r="A274" s="32"/>
      <c r="B274" s="33"/>
      <c r="C274" s="32"/>
      <c r="D274" s="33"/>
      <c r="F274" s="32"/>
      <c r="G274" s="32"/>
      <c r="H274" s="19"/>
      <c r="I274" s="19"/>
    </row>
    <row r="275" spans="1:9" s="28" customFormat="1" ht="14.25">
      <c r="A275" s="32"/>
      <c r="B275" s="33"/>
      <c r="C275" s="32"/>
      <c r="D275" s="33"/>
      <c r="F275" s="32"/>
      <c r="G275" s="32"/>
      <c r="H275" s="19"/>
      <c r="I275" s="19"/>
    </row>
    <row r="276" spans="1:9" s="28" customFormat="1" ht="14.25">
      <c r="A276" s="32"/>
      <c r="B276" s="33"/>
      <c r="C276" s="32"/>
      <c r="D276" s="33"/>
      <c r="F276" s="32"/>
      <c r="G276" s="32"/>
      <c r="H276" s="19"/>
      <c r="I276" s="19"/>
    </row>
    <row r="277" spans="1:9" s="28" customFormat="1" ht="14.25">
      <c r="A277" s="32"/>
      <c r="B277" s="33"/>
      <c r="C277" s="32"/>
      <c r="D277" s="33"/>
      <c r="F277" s="32"/>
      <c r="G277" s="32"/>
      <c r="H277" s="19"/>
      <c r="I277" s="19"/>
    </row>
    <row r="278" spans="1:9" s="28" customFormat="1" ht="14.25">
      <c r="A278" s="32"/>
      <c r="B278" s="33"/>
      <c r="C278" s="32"/>
      <c r="D278" s="33"/>
      <c r="F278" s="32"/>
      <c r="G278" s="32"/>
      <c r="H278" s="19"/>
      <c r="I278" s="19"/>
    </row>
    <row r="279" spans="1:9" s="28" customFormat="1" ht="14.25">
      <c r="A279" s="32"/>
      <c r="B279" s="33"/>
      <c r="C279" s="32"/>
      <c r="D279" s="33"/>
      <c r="F279" s="32"/>
      <c r="G279" s="32"/>
      <c r="H279" s="19"/>
      <c r="I279" s="19"/>
    </row>
    <row r="280" spans="1:9" s="28" customFormat="1" ht="14.25">
      <c r="A280" s="32"/>
      <c r="B280" s="33"/>
      <c r="C280" s="32"/>
      <c r="D280" s="33"/>
      <c r="F280" s="32"/>
      <c r="G280" s="32"/>
      <c r="H280" s="19"/>
      <c r="I280" s="19"/>
    </row>
    <row r="281" spans="1:9" s="28" customFormat="1" ht="14.25">
      <c r="A281" s="32"/>
      <c r="B281" s="33"/>
      <c r="C281" s="32"/>
      <c r="D281" s="33"/>
      <c r="F281" s="32"/>
      <c r="G281" s="32"/>
      <c r="H281" s="19"/>
      <c r="I281" s="19"/>
    </row>
    <row r="282" spans="1:9" s="28" customFormat="1" ht="14.25">
      <c r="A282" s="32"/>
      <c r="B282" s="33"/>
      <c r="C282" s="32"/>
      <c r="D282" s="33"/>
      <c r="F282" s="32"/>
      <c r="G282" s="32"/>
      <c r="H282" s="19"/>
      <c r="I282" s="19"/>
    </row>
    <row r="283" spans="1:9" s="28" customFormat="1" ht="14.25">
      <c r="A283" s="32"/>
      <c r="B283" s="33"/>
      <c r="C283" s="32"/>
      <c r="D283" s="33"/>
      <c r="F283" s="32"/>
      <c r="G283" s="32"/>
      <c r="H283" s="19"/>
      <c r="I283" s="19"/>
    </row>
    <row r="284" spans="1:9" s="28" customFormat="1" ht="14.25">
      <c r="A284" s="32"/>
      <c r="B284" s="33"/>
      <c r="C284" s="32"/>
      <c r="D284" s="33"/>
      <c r="F284" s="32"/>
      <c r="G284" s="32"/>
      <c r="H284" s="19"/>
      <c r="I284" s="19"/>
    </row>
    <row r="285" spans="1:9" s="28" customFormat="1" ht="14.25">
      <c r="A285" s="32"/>
      <c r="B285" s="33"/>
      <c r="C285" s="32"/>
      <c r="D285" s="33"/>
      <c r="F285" s="32"/>
      <c r="G285" s="32"/>
      <c r="H285" s="19"/>
      <c r="I285" s="19"/>
    </row>
    <row r="286" spans="1:9" s="28" customFormat="1" ht="14.25">
      <c r="A286" s="32"/>
      <c r="B286" s="33"/>
      <c r="C286" s="32"/>
      <c r="D286" s="33"/>
      <c r="F286" s="32"/>
      <c r="G286" s="32"/>
      <c r="H286" s="19"/>
      <c r="I286" s="19"/>
    </row>
    <row r="287" spans="1:9" s="28" customFormat="1" ht="14.25">
      <c r="A287" s="32"/>
      <c r="B287" s="33"/>
      <c r="C287" s="32"/>
      <c r="D287" s="33"/>
      <c r="F287" s="32"/>
      <c r="G287" s="32"/>
      <c r="H287" s="19"/>
      <c r="I287" s="19"/>
    </row>
    <row r="288" spans="1:9" s="28" customFormat="1" ht="14.25">
      <c r="A288" s="32"/>
      <c r="B288" s="33"/>
      <c r="C288" s="32"/>
      <c r="D288" s="33"/>
      <c r="F288" s="32"/>
      <c r="G288" s="32"/>
      <c r="H288" s="19"/>
      <c r="I288" s="19"/>
    </row>
    <row r="289" spans="1:9" s="28" customFormat="1" ht="14.25">
      <c r="A289" s="32"/>
      <c r="B289" s="33"/>
      <c r="C289" s="32"/>
      <c r="D289" s="33"/>
      <c r="F289" s="32"/>
      <c r="G289" s="32"/>
      <c r="H289" s="19"/>
      <c r="I289" s="19"/>
    </row>
    <row r="290" spans="1:9" s="28" customFormat="1" ht="14.25">
      <c r="A290" s="32"/>
      <c r="B290" s="33"/>
      <c r="C290" s="32"/>
      <c r="D290" s="33"/>
      <c r="F290" s="32"/>
      <c r="G290" s="32"/>
      <c r="H290" s="19"/>
      <c r="I290" s="19"/>
    </row>
    <row r="291" spans="1:9" s="28" customFormat="1" ht="14.25">
      <c r="A291" s="32"/>
      <c r="B291" s="33"/>
      <c r="C291" s="32"/>
      <c r="D291" s="33"/>
      <c r="F291" s="32"/>
      <c r="G291" s="32"/>
      <c r="H291" s="19"/>
      <c r="I291" s="19"/>
    </row>
    <row r="292" spans="1:9" s="28" customFormat="1" ht="14.25">
      <c r="A292" s="32"/>
      <c r="B292" s="33"/>
      <c r="C292" s="32"/>
      <c r="D292" s="33"/>
      <c r="F292" s="32"/>
      <c r="G292" s="32"/>
      <c r="H292" s="19"/>
      <c r="I292" s="19"/>
    </row>
    <row r="293" spans="1:9" s="28" customFormat="1" ht="14.25">
      <c r="A293" s="32"/>
      <c r="B293" s="33"/>
      <c r="C293" s="32"/>
      <c r="D293" s="33"/>
      <c r="F293" s="32"/>
      <c r="G293" s="32"/>
      <c r="H293" s="19"/>
      <c r="I293" s="19"/>
    </row>
    <row r="294" spans="1:9" s="28" customFormat="1" ht="14.25">
      <c r="A294" s="32"/>
      <c r="B294" s="33"/>
      <c r="C294" s="32"/>
      <c r="D294" s="33"/>
      <c r="F294" s="32"/>
      <c r="G294" s="32"/>
      <c r="H294" s="19"/>
      <c r="I294" s="19"/>
    </row>
    <row r="295" spans="1:9" s="28" customFormat="1" ht="14.25">
      <c r="A295" s="32"/>
      <c r="B295" s="33"/>
      <c r="C295" s="32"/>
      <c r="D295" s="33"/>
      <c r="F295" s="32"/>
      <c r="G295" s="32"/>
      <c r="H295" s="19"/>
      <c r="I295" s="19"/>
    </row>
    <row r="296" spans="1:9" s="28" customFormat="1" ht="14.25">
      <c r="A296" s="32"/>
      <c r="B296" s="33"/>
      <c r="C296" s="32"/>
      <c r="D296" s="33"/>
      <c r="F296" s="32"/>
      <c r="G296" s="32"/>
      <c r="H296" s="19"/>
      <c r="I296" s="19"/>
    </row>
    <row r="297" spans="1:9" s="28" customFormat="1" ht="14.25">
      <c r="A297" s="32"/>
      <c r="B297" s="33"/>
      <c r="C297" s="32"/>
      <c r="D297" s="33"/>
      <c r="F297" s="32"/>
      <c r="G297" s="32"/>
      <c r="H297" s="19"/>
      <c r="I297" s="19"/>
    </row>
    <row r="298" spans="1:9" s="28" customFormat="1" ht="14.25">
      <c r="A298" s="32"/>
      <c r="B298" s="33"/>
      <c r="C298" s="32"/>
      <c r="D298" s="33"/>
      <c r="F298" s="32"/>
      <c r="G298" s="32"/>
      <c r="H298" s="19"/>
      <c r="I298" s="19"/>
    </row>
    <row r="299" spans="1:9" s="28" customFormat="1" ht="14.25">
      <c r="A299" s="32"/>
      <c r="B299" s="33"/>
      <c r="C299" s="32"/>
      <c r="D299" s="33"/>
      <c r="F299" s="32"/>
      <c r="G299" s="32"/>
      <c r="H299" s="19"/>
      <c r="I299" s="19"/>
    </row>
    <row r="300" spans="1:9" s="28" customFormat="1" ht="14.25">
      <c r="A300" s="32"/>
      <c r="B300" s="33"/>
      <c r="C300" s="32"/>
      <c r="D300" s="33"/>
      <c r="F300" s="32"/>
      <c r="G300" s="32"/>
      <c r="H300" s="19"/>
      <c r="I300" s="19"/>
    </row>
    <row r="301" spans="1:9" s="28" customFormat="1" ht="14.25">
      <c r="A301" s="32"/>
      <c r="B301" s="33"/>
      <c r="C301" s="32"/>
      <c r="D301" s="33"/>
      <c r="F301" s="32"/>
      <c r="G301" s="32"/>
      <c r="H301" s="19"/>
      <c r="I301" s="19"/>
    </row>
    <row r="302" spans="1:9" s="28" customFormat="1" ht="14.25">
      <c r="A302" s="32"/>
      <c r="B302" s="33"/>
      <c r="C302" s="32"/>
      <c r="D302" s="33"/>
      <c r="F302" s="32"/>
      <c r="G302" s="32"/>
      <c r="H302" s="19"/>
      <c r="I302" s="19"/>
    </row>
    <row r="303" spans="1:9" s="28" customFormat="1" ht="14.25">
      <c r="A303" s="32"/>
      <c r="B303" s="33"/>
      <c r="C303" s="32"/>
      <c r="D303" s="33"/>
      <c r="F303" s="32"/>
      <c r="G303" s="32"/>
      <c r="H303" s="19"/>
      <c r="I303" s="19"/>
    </row>
    <row r="304" spans="1:9" s="28" customFormat="1" ht="14.25">
      <c r="A304" s="32"/>
      <c r="B304" s="33"/>
      <c r="C304" s="32"/>
      <c r="D304" s="33"/>
      <c r="F304" s="32"/>
      <c r="G304" s="32"/>
      <c r="H304" s="19"/>
      <c r="I304" s="19"/>
    </row>
    <row r="305" spans="1:9" s="28" customFormat="1" ht="14.25">
      <c r="A305" s="32"/>
      <c r="B305" s="33"/>
      <c r="C305" s="32"/>
      <c r="D305" s="33"/>
      <c r="F305" s="32"/>
      <c r="G305" s="32"/>
      <c r="H305" s="19"/>
      <c r="I305" s="19"/>
    </row>
    <row r="306" spans="1:9" s="28" customFormat="1" ht="14.25">
      <c r="A306" s="32"/>
      <c r="B306" s="33"/>
      <c r="C306" s="32"/>
      <c r="D306" s="33"/>
      <c r="F306" s="32"/>
      <c r="G306" s="32"/>
      <c r="H306" s="19"/>
      <c r="I306" s="19"/>
    </row>
    <row r="307" spans="1:9" s="28" customFormat="1" ht="14.25">
      <c r="A307" s="32"/>
      <c r="B307" s="33"/>
      <c r="C307" s="32"/>
      <c r="D307" s="33"/>
      <c r="F307" s="32"/>
      <c r="G307" s="32"/>
      <c r="H307" s="19"/>
      <c r="I307" s="19"/>
    </row>
    <row r="308" spans="1:9" s="28" customFormat="1" ht="14.25">
      <c r="A308" s="32"/>
      <c r="B308" s="33"/>
      <c r="C308" s="32"/>
      <c r="D308" s="33"/>
      <c r="F308" s="32"/>
      <c r="G308" s="32"/>
      <c r="H308" s="19"/>
      <c r="I308" s="19"/>
    </row>
    <row r="309" spans="1:9" s="28" customFormat="1" ht="14.25">
      <c r="A309" s="32"/>
      <c r="B309" s="33"/>
      <c r="C309" s="32"/>
      <c r="D309" s="33"/>
      <c r="F309" s="32"/>
      <c r="G309" s="32"/>
      <c r="H309" s="19"/>
      <c r="I309" s="19"/>
    </row>
    <row r="310" spans="1:9" s="28" customFormat="1" ht="14.25">
      <c r="A310" s="32"/>
      <c r="B310" s="33"/>
      <c r="C310" s="32"/>
      <c r="D310" s="33"/>
      <c r="F310" s="32"/>
      <c r="G310" s="32"/>
      <c r="H310" s="19"/>
      <c r="I310" s="19"/>
    </row>
    <row r="311" spans="1:9" s="28" customFormat="1" ht="14.25">
      <c r="A311" s="32"/>
      <c r="B311" s="33"/>
      <c r="C311" s="32"/>
      <c r="D311" s="33"/>
      <c r="F311" s="32"/>
      <c r="G311" s="32"/>
      <c r="H311" s="19"/>
      <c r="I311" s="19"/>
    </row>
    <row r="312" spans="1:9" s="28" customFormat="1" ht="14.25">
      <c r="A312" s="32"/>
      <c r="B312" s="33"/>
      <c r="C312" s="32"/>
      <c r="D312" s="33"/>
      <c r="F312" s="32"/>
      <c r="G312" s="32"/>
      <c r="H312" s="19"/>
      <c r="I312" s="19"/>
    </row>
    <row r="313" spans="1:9" s="28" customFormat="1" ht="14.25">
      <c r="A313" s="32"/>
      <c r="B313" s="33"/>
      <c r="C313" s="32"/>
      <c r="D313" s="33"/>
      <c r="F313" s="32"/>
      <c r="G313" s="32"/>
      <c r="H313" s="19"/>
      <c r="I313" s="19"/>
    </row>
    <row r="314" spans="1:9" s="28" customFormat="1" ht="14.25">
      <c r="A314" s="32"/>
      <c r="B314" s="33"/>
      <c r="C314" s="32"/>
      <c r="D314" s="33"/>
      <c r="F314" s="32"/>
      <c r="G314" s="32"/>
      <c r="H314" s="19"/>
      <c r="I314" s="19"/>
    </row>
    <row r="315" spans="1:9" s="28" customFormat="1" ht="14.25">
      <c r="A315" s="32"/>
      <c r="B315" s="33"/>
      <c r="C315" s="32"/>
      <c r="D315" s="33"/>
      <c r="F315" s="32"/>
      <c r="G315" s="32"/>
      <c r="H315" s="19"/>
      <c r="I315" s="19"/>
    </row>
    <row r="316" spans="1:9" s="28" customFormat="1" ht="14.25">
      <c r="A316" s="32"/>
      <c r="B316" s="33"/>
      <c r="C316" s="32"/>
      <c r="D316" s="33"/>
      <c r="F316" s="32"/>
      <c r="G316" s="32"/>
      <c r="H316" s="19"/>
      <c r="I316" s="19"/>
    </row>
    <row r="317" spans="1:9" s="28" customFormat="1" ht="14.25">
      <c r="A317" s="32"/>
      <c r="B317" s="33"/>
      <c r="C317" s="32"/>
      <c r="D317" s="33"/>
      <c r="F317" s="32"/>
      <c r="G317" s="32"/>
      <c r="H317" s="19"/>
      <c r="I317" s="19"/>
    </row>
    <row r="318" spans="1:9" s="28" customFormat="1" ht="14.25">
      <c r="A318" s="32"/>
      <c r="B318" s="33"/>
      <c r="C318" s="32"/>
      <c r="D318" s="33"/>
      <c r="F318" s="32"/>
      <c r="G318" s="32"/>
      <c r="H318" s="19"/>
      <c r="I318" s="19"/>
    </row>
    <row r="319" spans="1:9" s="28" customFormat="1" ht="14.25">
      <c r="A319" s="32"/>
      <c r="B319" s="33"/>
      <c r="C319" s="32"/>
      <c r="D319" s="33"/>
      <c r="F319" s="32"/>
      <c r="G319" s="32"/>
      <c r="H319" s="19"/>
      <c r="I319" s="19"/>
    </row>
    <row r="320" spans="1:9" s="28" customFormat="1" ht="14.25">
      <c r="A320" s="32"/>
      <c r="B320" s="33"/>
      <c r="C320" s="32"/>
      <c r="D320" s="33"/>
      <c r="F320" s="32"/>
      <c r="G320" s="32"/>
      <c r="H320" s="19"/>
      <c r="I320" s="19"/>
    </row>
    <row r="321" spans="1:9" s="28" customFormat="1" ht="14.25">
      <c r="A321" s="32"/>
      <c r="B321" s="33"/>
      <c r="C321" s="32"/>
      <c r="D321" s="33"/>
      <c r="F321" s="32"/>
      <c r="G321" s="32"/>
      <c r="H321" s="19"/>
      <c r="I321" s="19"/>
    </row>
    <row r="322" spans="1:9" s="28" customFormat="1" ht="14.25">
      <c r="A322" s="32"/>
      <c r="B322" s="33"/>
      <c r="C322" s="32"/>
      <c r="D322" s="33"/>
      <c r="F322" s="32"/>
      <c r="G322" s="32"/>
      <c r="H322" s="19"/>
      <c r="I322" s="19"/>
    </row>
    <row r="323" spans="1:9" s="28" customFormat="1" ht="14.25">
      <c r="A323" s="32"/>
      <c r="B323" s="33"/>
      <c r="C323" s="32"/>
      <c r="D323" s="33"/>
      <c r="F323" s="32"/>
      <c r="G323" s="32"/>
      <c r="H323" s="19"/>
      <c r="I323" s="19"/>
    </row>
    <row r="324" spans="1:9" s="28" customFormat="1" ht="14.25">
      <c r="A324" s="32"/>
      <c r="B324" s="33"/>
      <c r="C324" s="32"/>
      <c r="D324" s="33"/>
      <c r="F324" s="32"/>
      <c r="G324" s="32"/>
      <c r="H324" s="19"/>
      <c r="I324" s="19"/>
    </row>
    <row r="325" spans="1:9" s="28" customFormat="1" ht="14.25">
      <c r="A325" s="32"/>
      <c r="B325" s="33"/>
      <c r="C325" s="32"/>
      <c r="D325" s="33"/>
      <c r="F325" s="32"/>
      <c r="G325" s="32"/>
      <c r="H325" s="19"/>
      <c r="I325" s="19"/>
    </row>
    <row r="326" spans="1:9" s="28" customFormat="1" ht="14.25">
      <c r="A326" s="32"/>
      <c r="B326" s="33"/>
      <c r="C326" s="32"/>
      <c r="D326" s="33"/>
      <c r="F326" s="32"/>
      <c r="G326" s="32"/>
      <c r="H326" s="19"/>
      <c r="I326" s="19"/>
    </row>
    <row r="327" spans="1:9" s="28" customFormat="1" ht="14.25">
      <c r="A327" s="32"/>
      <c r="B327" s="33"/>
      <c r="C327" s="32"/>
      <c r="D327" s="33"/>
      <c r="F327" s="32"/>
      <c r="G327" s="32"/>
      <c r="H327" s="19"/>
      <c r="I327" s="19"/>
    </row>
    <row r="328" spans="1:9" s="28" customFormat="1" ht="14.25">
      <c r="A328" s="32"/>
      <c r="B328" s="33"/>
      <c r="C328" s="32"/>
      <c r="D328" s="33"/>
      <c r="F328" s="32"/>
      <c r="G328" s="32"/>
      <c r="H328" s="19"/>
      <c r="I328" s="19"/>
    </row>
    <row r="329" spans="1:9" s="28" customFormat="1" ht="14.25">
      <c r="A329" s="32"/>
      <c r="B329" s="33"/>
      <c r="C329" s="32"/>
      <c r="D329" s="33"/>
      <c r="F329" s="32"/>
      <c r="G329" s="32"/>
      <c r="H329" s="19"/>
      <c r="I329" s="19"/>
    </row>
    <row r="330" spans="1:9" s="28" customFormat="1" ht="14.25">
      <c r="A330" s="32"/>
      <c r="B330" s="33"/>
      <c r="C330" s="32"/>
      <c r="D330" s="33"/>
      <c r="F330" s="32"/>
      <c r="G330" s="32"/>
      <c r="H330" s="19"/>
      <c r="I330" s="19"/>
    </row>
    <row r="331" spans="1:9" s="28" customFormat="1" ht="14.25">
      <c r="A331" s="32"/>
      <c r="B331" s="33"/>
      <c r="C331" s="32"/>
      <c r="D331" s="33"/>
      <c r="F331" s="32"/>
      <c r="G331" s="32"/>
      <c r="H331" s="19"/>
      <c r="I331" s="19"/>
    </row>
    <row r="332" spans="1:9" s="28" customFormat="1" ht="14.25">
      <c r="A332" s="32"/>
      <c r="B332" s="33"/>
      <c r="C332" s="32"/>
      <c r="D332" s="33"/>
      <c r="F332" s="32"/>
      <c r="G332" s="32"/>
      <c r="H332" s="19"/>
      <c r="I332" s="19"/>
    </row>
    <row r="333" spans="1:9" s="28" customFormat="1" ht="14.25">
      <c r="A333" s="32"/>
      <c r="B333" s="33"/>
      <c r="C333" s="32"/>
      <c r="D333" s="33"/>
      <c r="F333" s="32"/>
      <c r="G333" s="32"/>
      <c r="H333" s="19"/>
      <c r="I333" s="19"/>
    </row>
    <row r="334" spans="1:9" s="28" customFormat="1" ht="14.25">
      <c r="A334" s="32"/>
      <c r="B334" s="33"/>
      <c r="C334" s="32"/>
      <c r="D334" s="33"/>
      <c r="F334" s="32"/>
      <c r="G334" s="32"/>
      <c r="H334" s="19"/>
      <c r="I334" s="19"/>
    </row>
    <row r="335" spans="1:9" s="28" customFormat="1" ht="14.25">
      <c r="A335" s="32"/>
      <c r="B335" s="33"/>
      <c r="C335" s="32"/>
      <c r="D335" s="33"/>
      <c r="F335" s="32"/>
      <c r="G335" s="32"/>
      <c r="H335" s="19"/>
      <c r="I335" s="19"/>
    </row>
    <row r="336" spans="1:9" s="28" customFormat="1" ht="14.25">
      <c r="A336" s="32"/>
      <c r="B336" s="33"/>
      <c r="C336" s="32"/>
      <c r="D336" s="33"/>
      <c r="F336" s="32"/>
      <c r="G336" s="32"/>
      <c r="H336" s="19"/>
      <c r="I336" s="19"/>
    </row>
    <row r="337" spans="1:9" s="28" customFormat="1" ht="14.25">
      <c r="A337" s="32"/>
      <c r="B337" s="33"/>
      <c r="C337" s="32"/>
      <c r="D337" s="33"/>
      <c r="F337" s="32"/>
      <c r="G337" s="32"/>
      <c r="H337" s="19"/>
      <c r="I337" s="19"/>
    </row>
    <row r="338" spans="1:9" s="28" customFormat="1" ht="14.25">
      <c r="A338" s="32"/>
      <c r="B338" s="33"/>
      <c r="C338" s="32"/>
      <c r="D338" s="33"/>
      <c r="F338" s="32"/>
      <c r="G338" s="32"/>
      <c r="H338" s="19"/>
      <c r="I338" s="19"/>
    </row>
    <row r="339" spans="1:9" s="28" customFormat="1" ht="14.25">
      <c r="A339" s="32"/>
      <c r="B339" s="33"/>
      <c r="C339" s="32"/>
      <c r="D339" s="33"/>
      <c r="F339" s="32"/>
      <c r="G339" s="32"/>
      <c r="H339" s="19"/>
      <c r="I339" s="19"/>
    </row>
    <row r="340" spans="1:9" s="28" customFormat="1" ht="14.25">
      <c r="A340" s="32"/>
      <c r="B340" s="33"/>
      <c r="C340" s="32"/>
      <c r="D340" s="33"/>
      <c r="F340" s="32"/>
      <c r="G340" s="32"/>
      <c r="H340" s="19"/>
      <c r="I340" s="19"/>
    </row>
    <row r="341" spans="1:9" s="28" customFormat="1" ht="14.25">
      <c r="A341" s="32"/>
      <c r="B341" s="33"/>
      <c r="C341" s="32"/>
      <c r="D341" s="33"/>
      <c r="F341" s="32"/>
      <c r="G341" s="32"/>
      <c r="H341" s="19"/>
      <c r="I341" s="19"/>
    </row>
    <row r="342" spans="1:9" s="28" customFormat="1" ht="14.25">
      <c r="A342" s="32"/>
      <c r="B342" s="33"/>
      <c r="C342" s="32"/>
      <c r="D342" s="33"/>
      <c r="F342" s="32"/>
      <c r="G342" s="32"/>
      <c r="H342" s="19"/>
      <c r="I342" s="19"/>
    </row>
    <row r="343" spans="1:9" s="28" customFormat="1" ht="14.25">
      <c r="A343" s="32"/>
      <c r="B343" s="33"/>
      <c r="C343" s="32"/>
      <c r="D343" s="33"/>
      <c r="F343" s="32"/>
      <c r="G343" s="32"/>
      <c r="H343" s="19"/>
      <c r="I343" s="19"/>
    </row>
    <row r="344" spans="1:9" s="28" customFormat="1" ht="14.25">
      <c r="A344" s="32"/>
      <c r="B344" s="33"/>
      <c r="C344" s="32"/>
      <c r="D344" s="33"/>
      <c r="F344" s="32"/>
      <c r="G344" s="32"/>
      <c r="H344" s="19"/>
      <c r="I344" s="19"/>
    </row>
    <row r="345" spans="1:9" s="28" customFormat="1" ht="14.25">
      <c r="A345" s="32"/>
      <c r="B345" s="33"/>
      <c r="C345" s="32"/>
      <c r="D345" s="33"/>
      <c r="F345" s="32"/>
      <c r="G345" s="32"/>
      <c r="H345" s="19"/>
      <c r="I345" s="19"/>
    </row>
    <row r="346" spans="1:9" s="28" customFormat="1" ht="14.25">
      <c r="A346" s="32"/>
      <c r="B346" s="33"/>
      <c r="C346" s="32"/>
      <c r="D346" s="33"/>
      <c r="F346" s="32"/>
      <c r="G346" s="32"/>
      <c r="H346" s="19"/>
      <c r="I346" s="19"/>
    </row>
    <row r="347" spans="1:9" s="28" customFormat="1" ht="14.25">
      <c r="A347" s="32"/>
      <c r="B347" s="33"/>
      <c r="C347" s="32"/>
      <c r="D347" s="33"/>
      <c r="F347" s="32"/>
      <c r="G347" s="32"/>
      <c r="H347" s="19"/>
      <c r="I347" s="19"/>
    </row>
    <row r="348" spans="1:9" s="28" customFormat="1" ht="14.25">
      <c r="A348" s="32"/>
      <c r="B348" s="33"/>
      <c r="C348" s="32"/>
      <c r="D348" s="33"/>
      <c r="F348" s="32"/>
      <c r="G348" s="32"/>
      <c r="H348" s="19"/>
      <c r="I348" s="19"/>
    </row>
    <row r="349" spans="1:9" s="28" customFormat="1" ht="14.25">
      <c r="A349" s="32"/>
      <c r="B349" s="33"/>
      <c r="C349" s="32"/>
      <c r="D349" s="33"/>
      <c r="F349" s="32"/>
      <c r="G349" s="32"/>
      <c r="H349" s="19"/>
      <c r="I349" s="19"/>
    </row>
    <row r="350" spans="1:9" s="28" customFormat="1" ht="14.25">
      <c r="A350" s="32"/>
      <c r="B350" s="33"/>
      <c r="C350" s="32"/>
      <c r="D350" s="33"/>
      <c r="F350" s="32"/>
      <c r="G350" s="32"/>
      <c r="H350" s="19"/>
      <c r="I350" s="19"/>
    </row>
    <row r="351" spans="1:9" s="28" customFormat="1" ht="14.25">
      <c r="A351" s="32"/>
      <c r="B351" s="33"/>
      <c r="C351" s="32"/>
      <c r="D351" s="33"/>
      <c r="F351" s="32"/>
      <c r="G351" s="32"/>
      <c r="H351" s="19"/>
      <c r="I351" s="19"/>
    </row>
    <row r="352" spans="1:9" s="28" customFormat="1" ht="14.25">
      <c r="A352" s="32"/>
      <c r="B352" s="33"/>
      <c r="C352" s="32"/>
      <c r="D352" s="33"/>
      <c r="F352" s="32"/>
      <c r="G352" s="32"/>
      <c r="H352" s="19"/>
      <c r="I352" s="19"/>
    </row>
    <row r="353" spans="1:9" s="28" customFormat="1" ht="14.25">
      <c r="A353" s="32"/>
      <c r="B353" s="33"/>
      <c r="C353" s="32"/>
      <c r="D353" s="33"/>
      <c r="F353" s="32"/>
      <c r="G353" s="32"/>
      <c r="H353" s="19"/>
      <c r="I353" s="19"/>
    </row>
    <row r="354" spans="1:9" s="28" customFormat="1" ht="14.25">
      <c r="A354" s="32"/>
      <c r="B354" s="33"/>
      <c r="C354" s="32"/>
      <c r="D354" s="33"/>
      <c r="F354" s="32"/>
      <c r="G354" s="32"/>
      <c r="H354" s="19"/>
      <c r="I354" s="19"/>
    </row>
    <row r="355" spans="1:9" s="28" customFormat="1" ht="14.25">
      <c r="A355" s="32"/>
      <c r="B355" s="33"/>
      <c r="C355" s="32"/>
      <c r="D355" s="33"/>
      <c r="F355" s="32"/>
      <c r="G355" s="32"/>
      <c r="H355" s="19"/>
      <c r="I355" s="19"/>
    </row>
    <row r="356" spans="1:9" s="28" customFormat="1" ht="14.25">
      <c r="A356" s="32"/>
      <c r="B356" s="33"/>
      <c r="C356" s="32"/>
      <c r="D356" s="33"/>
      <c r="F356" s="32"/>
      <c r="G356" s="32"/>
      <c r="H356" s="19"/>
      <c r="I356" s="19"/>
    </row>
    <row r="357" spans="1:9" s="28" customFormat="1" ht="14.25">
      <c r="A357" s="32"/>
      <c r="B357" s="33"/>
      <c r="C357" s="32"/>
      <c r="D357" s="33"/>
      <c r="F357" s="32"/>
      <c r="G357" s="32"/>
      <c r="H357" s="19"/>
      <c r="I357" s="19"/>
    </row>
    <row r="358" spans="1:9" s="28" customFormat="1" ht="14.25">
      <c r="A358" s="32"/>
      <c r="B358" s="33"/>
      <c r="C358" s="32"/>
      <c r="D358" s="33"/>
      <c r="F358" s="32"/>
      <c r="G358" s="32"/>
      <c r="H358" s="19"/>
      <c r="I358" s="19"/>
    </row>
    <row r="359" spans="1:9" s="28" customFormat="1" ht="14.25">
      <c r="A359" s="32"/>
      <c r="B359" s="33"/>
      <c r="C359" s="32"/>
      <c r="D359" s="33"/>
      <c r="F359" s="32"/>
      <c r="G359" s="32"/>
      <c r="H359" s="19"/>
      <c r="I359" s="19"/>
    </row>
    <row r="360" spans="1:9" s="28" customFormat="1" ht="14.25">
      <c r="A360" s="32"/>
      <c r="B360" s="33"/>
      <c r="C360" s="32"/>
      <c r="D360" s="33"/>
      <c r="F360" s="32"/>
      <c r="G360" s="32"/>
      <c r="H360" s="19"/>
      <c r="I360" s="19"/>
    </row>
    <row r="361" spans="1:9" s="28" customFormat="1" ht="14.25">
      <c r="A361" s="32"/>
      <c r="B361" s="33"/>
      <c r="C361" s="32"/>
      <c r="D361" s="33"/>
      <c r="F361" s="32"/>
      <c r="G361" s="32"/>
      <c r="H361" s="19"/>
      <c r="I361" s="19"/>
    </row>
    <row r="362" spans="1:9" s="28" customFormat="1" ht="14.25">
      <c r="A362" s="32"/>
      <c r="B362" s="33"/>
      <c r="C362" s="32"/>
      <c r="D362" s="33"/>
      <c r="F362" s="32"/>
      <c r="G362" s="32"/>
      <c r="H362" s="19"/>
      <c r="I362" s="19"/>
    </row>
    <row r="363" spans="1:9" s="28" customFormat="1" ht="14.25">
      <c r="A363" s="32"/>
      <c r="B363" s="33"/>
      <c r="C363" s="32"/>
      <c r="D363" s="33"/>
      <c r="F363" s="32"/>
      <c r="G363" s="32"/>
      <c r="H363" s="19"/>
      <c r="I363" s="19"/>
    </row>
    <row r="364" spans="1:9" s="28" customFormat="1" ht="14.25">
      <c r="A364" s="32"/>
      <c r="B364" s="33"/>
      <c r="C364" s="32"/>
      <c r="D364" s="33"/>
      <c r="F364" s="32"/>
      <c r="G364" s="32"/>
      <c r="H364" s="19"/>
      <c r="I364" s="19"/>
    </row>
    <row r="365" spans="1:9" s="28" customFormat="1" ht="14.25">
      <c r="A365" s="32"/>
      <c r="B365" s="33"/>
      <c r="C365" s="32"/>
      <c r="D365" s="33"/>
      <c r="F365" s="32"/>
      <c r="G365" s="32"/>
      <c r="H365" s="19"/>
      <c r="I365" s="19"/>
    </row>
    <row r="366" spans="1:9" s="28" customFormat="1" ht="14.25">
      <c r="A366" s="32"/>
      <c r="B366" s="33"/>
      <c r="C366" s="32"/>
      <c r="D366" s="33"/>
      <c r="F366" s="32"/>
      <c r="G366" s="32"/>
      <c r="H366" s="19"/>
      <c r="I366" s="19"/>
    </row>
    <row r="367" spans="1:9" s="28" customFormat="1" ht="14.25">
      <c r="A367" s="32"/>
      <c r="B367" s="33"/>
      <c r="C367" s="32"/>
      <c r="D367" s="33"/>
      <c r="F367" s="32"/>
      <c r="G367" s="32"/>
      <c r="H367" s="19"/>
      <c r="I367" s="19"/>
    </row>
    <row r="368" spans="1:9" s="28" customFormat="1" ht="14.25">
      <c r="A368" s="32"/>
      <c r="B368" s="33"/>
      <c r="C368" s="32"/>
      <c r="D368" s="33"/>
      <c r="F368" s="32"/>
      <c r="G368" s="32"/>
      <c r="H368" s="19"/>
      <c r="I368" s="19"/>
    </row>
    <row r="369" spans="1:9" s="28" customFormat="1" ht="14.25">
      <c r="A369" s="32"/>
      <c r="B369" s="33"/>
      <c r="C369" s="32"/>
      <c r="D369" s="33"/>
      <c r="F369" s="32"/>
      <c r="G369" s="32"/>
      <c r="H369" s="19"/>
      <c r="I369" s="19"/>
    </row>
    <row r="370" spans="1:9" s="28" customFormat="1" ht="14.25">
      <c r="A370" s="32"/>
      <c r="B370" s="33"/>
      <c r="C370" s="32"/>
      <c r="D370" s="33"/>
      <c r="F370" s="32"/>
      <c r="G370" s="32"/>
      <c r="H370" s="19"/>
      <c r="I370" s="19"/>
    </row>
    <row r="371" spans="1:9" s="28" customFormat="1" ht="14.25">
      <c r="A371" s="32"/>
      <c r="B371" s="33"/>
      <c r="C371" s="32"/>
      <c r="D371" s="33"/>
      <c r="F371" s="32"/>
      <c r="G371" s="32"/>
      <c r="H371" s="19"/>
      <c r="I371" s="19"/>
    </row>
    <row r="372" spans="1:9" s="28" customFormat="1" ht="14.25">
      <c r="A372" s="32"/>
      <c r="B372" s="33"/>
      <c r="C372" s="32"/>
      <c r="D372" s="33"/>
      <c r="F372" s="32"/>
      <c r="G372" s="32"/>
      <c r="H372" s="19"/>
      <c r="I372" s="19"/>
    </row>
    <row r="373" spans="1:9" s="28" customFormat="1" ht="14.25">
      <c r="A373" s="32"/>
      <c r="B373" s="33"/>
      <c r="C373" s="32"/>
      <c r="D373" s="33"/>
      <c r="F373" s="32"/>
      <c r="G373" s="32"/>
      <c r="H373" s="19"/>
      <c r="I373" s="19"/>
    </row>
    <row r="374" spans="1:9" s="28" customFormat="1" ht="14.25">
      <c r="A374" s="32"/>
      <c r="B374" s="33"/>
      <c r="C374" s="32"/>
      <c r="D374" s="33"/>
      <c r="F374" s="32"/>
      <c r="G374" s="32"/>
      <c r="H374" s="19"/>
      <c r="I374" s="19"/>
    </row>
    <row r="375" spans="1:9" s="28" customFormat="1" ht="14.25">
      <c r="A375" s="32"/>
      <c r="B375" s="33"/>
      <c r="C375" s="32"/>
      <c r="D375" s="33"/>
      <c r="F375" s="32"/>
      <c r="G375" s="32"/>
      <c r="H375" s="19"/>
      <c r="I375" s="19"/>
    </row>
    <row r="376" spans="1:9" s="28" customFormat="1" ht="14.25">
      <c r="A376" s="32"/>
      <c r="B376" s="33"/>
      <c r="C376" s="32"/>
      <c r="D376" s="33"/>
      <c r="F376" s="32"/>
      <c r="G376" s="32"/>
      <c r="H376" s="19"/>
      <c r="I376" s="19"/>
    </row>
    <row r="377" spans="1:9" s="28" customFormat="1" ht="14.25">
      <c r="A377" s="32"/>
      <c r="B377" s="33"/>
      <c r="C377" s="32"/>
      <c r="D377" s="33"/>
      <c r="F377" s="32"/>
      <c r="G377" s="32"/>
      <c r="H377" s="19"/>
      <c r="I377" s="19"/>
    </row>
    <row r="378" spans="1:9" s="28" customFormat="1" ht="14.25">
      <c r="A378" s="32"/>
      <c r="B378" s="33"/>
      <c r="C378" s="32"/>
      <c r="D378" s="33"/>
      <c r="F378" s="32"/>
      <c r="G378" s="32"/>
      <c r="H378" s="19"/>
      <c r="I378" s="19"/>
    </row>
    <row r="379" spans="1:9" s="28" customFormat="1" ht="14.25">
      <c r="A379" s="32"/>
      <c r="B379" s="33"/>
      <c r="C379" s="32"/>
      <c r="D379" s="33"/>
      <c r="F379" s="32"/>
      <c r="G379" s="32"/>
      <c r="H379" s="19"/>
      <c r="I379" s="19"/>
    </row>
    <row r="380" spans="1:9" s="28" customFormat="1" ht="14.25">
      <c r="A380" s="32"/>
      <c r="B380" s="33"/>
      <c r="C380" s="32"/>
      <c r="D380" s="33"/>
      <c r="F380" s="32"/>
      <c r="G380" s="32"/>
      <c r="H380" s="19"/>
      <c r="I380" s="19"/>
    </row>
    <row r="381" spans="1:9" s="28" customFormat="1" ht="14.25">
      <c r="A381" s="32"/>
      <c r="B381" s="33"/>
      <c r="C381" s="32"/>
      <c r="D381" s="33"/>
      <c r="F381" s="32"/>
      <c r="G381" s="32"/>
      <c r="H381" s="19"/>
      <c r="I381" s="19"/>
    </row>
    <row r="382" spans="1:9" s="28" customFormat="1" ht="14.25">
      <c r="A382" s="32"/>
      <c r="B382" s="33"/>
      <c r="C382" s="32"/>
      <c r="D382" s="33"/>
      <c r="F382" s="32"/>
      <c r="G382" s="32"/>
      <c r="H382" s="19"/>
      <c r="I382" s="19"/>
    </row>
    <row r="383" spans="1:9" s="28" customFormat="1" ht="14.25">
      <c r="A383" s="32"/>
      <c r="B383" s="33"/>
      <c r="C383" s="32"/>
      <c r="D383" s="33"/>
      <c r="F383" s="32"/>
      <c r="G383" s="32"/>
      <c r="H383" s="19"/>
      <c r="I383" s="19"/>
    </row>
    <row r="384" spans="1:9" s="28" customFormat="1" ht="14.25">
      <c r="A384" s="32"/>
      <c r="B384" s="33"/>
      <c r="C384" s="32"/>
      <c r="D384" s="33"/>
      <c r="F384" s="32"/>
      <c r="G384" s="32"/>
      <c r="H384" s="19"/>
      <c r="I384" s="19"/>
    </row>
    <row r="385" spans="1:9" s="28" customFormat="1" ht="14.25">
      <c r="A385" s="32"/>
      <c r="B385" s="33"/>
      <c r="C385" s="32"/>
      <c r="D385" s="33"/>
      <c r="F385" s="32"/>
      <c r="G385" s="32"/>
      <c r="H385" s="19"/>
      <c r="I385" s="19"/>
    </row>
    <row r="386" spans="1:9" s="28" customFormat="1" ht="14.25">
      <c r="A386" s="32"/>
      <c r="B386" s="33"/>
      <c r="C386" s="32"/>
      <c r="D386" s="33"/>
      <c r="F386" s="32"/>
      <c r="G386" s="32"/>
      <c r="H386" s="19"/>
      <c r="I386" s="19"/>
    </row>
    <row r="387" spans="1:9" s="28" customFormat="1" ht="14.25">
      <c r="A387" s="32"/>
      <c r="B387" s="33"/>
      <c r="C387" s="32"/>
      <c r="D387" s="33"/>
      <c r="F387" s="32"/>
      <c r="G387" s="32"/>
      <c r="H387" s="19"/>
      <c r="I387" s="19"/>
    </row>
    <row r="388" spans="1:9" s="28" customFormat="1" ht="14.25">
      <c r="A388" s="32"/>
      <c r="B388" s="33"/>
      <c r="C388" s="32"/>
      <c r="D388" s="33"/>
      <c r="F388" s="32"/>
      <c r="G388" s="32"/>
      <c r="H388" s="19"/>
      <c r="I388" s="19"/>
    </row>
    <row r="389" spans="1:9" s="28" customFormat="1" ht="14.25">
      <c r="A389" s="32"/>
      <c r="B389" s="33"/>
      <c r="C389" s="32"/>
      <c r="D389" s="33"/>
      <c r="F389" s="32"/>
      <c r="G389" s="32"/>
      <c r="H389" s="19"/>
      <c r="I389" s="19"/>
    </row>
    <row r="390" spans="1:9" s="28" customFormat="1" ht="14.25">
      <c r="A390" s="32"/>
      <c r="B390" s="33"/>
      <c r="C390" s="32"/>
      <c r="D390" s="33"/>
      <c r="F390" s="32"/>
      <c r="G390" s="32"/>
      <c r="H390" s="19"/>
      <c r="I390" s="19"/>
    </row>
    <row r="391" spans="1:9" s="28" customFormat="1" ht="14.25">
      <c r="A391" s="32"/>
      <c r="B391" s="33"/>
      <c r="C391" s="32"/>
      <c r="D391" s="33"/>
      <c r="F391" s="32"/>
      <c r="G391" s="32"/>
      <c r="H391" s="19"/>
      <c r="I391" s="19"/>
    </row>
    <row r="392" spans="1:9" s="28" customFormat="1" ht="14.25">
      <c r="A392" s="32"/>
      <c r="B392" s="33"/>
      <c r="C392" s="32"/>
      <c r="D392" s="33"/>
      <c r="F392" s="32"/>
      <c r="G392" s="32"/>
      <c r="H392" s="19"/>
      <c r="I392" s="19"/>
    </row>
    <row r="393" spans="1:9" s="28" customFormat="1" ht="14.25">
      <c r="A393" s="32"/>
      <c r="B393" s="33"/>
      <c r="C393" s="32"/>
      <c r="D393" s="33"/>
      <c r="F393" s="32"/>
      <c r="G393" s="32"/>
      <c r="H393" s="19"/>
      <c r="I393" s="19"/>
    </row>
    <row r="394" spans="1:9" s="28" customFormat="1" ht="14.25">
      <c r="A394" s="32"/>
      <c r="B394" s="33"/>
      <c r="C394" s="32"/>
      <c r="D394" s="33"/>
      <c r="F394" s="32"/>
      <c r="G394" s="32"/>
      <c r="H394" s="19"/>
      <c r="I394" s="19"/>
    </row>
    <row r="395" spans="1:9" s="28" customFormat="1" ht="14.25">
      <c r="A395" s="32"/>
      <c r="B395" s="33"/>
      <c r="C395" s="32"/>
      <c r="D395" s="33"/>
      <c r="F395" s="32"/>
      <c r="G395" s="32"/>
      <c r="H395" s="19"/>
      <c r="I395" s="19"/>
    </row>
    <row r="396" spans="1:9" s="28" customFormat="1" ht="14.25">
      <c r="A396" s="32"/>
      <c r="B396" s="33"/>
      <c r="C396" s="32"/>
      <c r="D396" s="33"/>
      <c r="F396" s="32"/>
      <c r="G396" s="32"/>
      <c r="H396" s="19"/>
      <c r="I396" s="19"/>
    </row>
    <row r="397" spans="1:9" s="28" customFormat="1" ht="14.25">
      <c r="A397" s="32"/>
      <c r="B397" s="33"/>
      <c r="C397" s="32"/>
      <c r="D397" s="33"/>
      <c r="F397" s="32"/>
      <c r="G397" s="32"/>
      <c r="H397" s="19"/>
      <c r="I397" s="19"/>
    </row>
    <row r="398" spans="1:9" s="28" customFormat="1" ht="14.25">
      <c r="A398" s="32"/>
      <c r="B398" s="33"/>
      <c r="C398" s="32"/>
      <c r="D398" s="33"/>
      <c r="F398" s="32"/>
      <c r="G398" s="32"/>
      <c r="H398" s="19"/>
      <c r="I398" s="19"/>
    </row>
    <row r="399" spans="1:9" s="28" customFormat="1" ht="14.25">
      <c r="A399" s="32"/>
      <c r="B399" s="33"/>
      <c r="C399" s="32"/>
      <c r="D399" s="33"/>
      <c r="F399" s="32"/>
      <c r="G399" s="32"/>
      <c r="H399" s="19"/>
      <c r="I399" s="19"/>
    </row>
    <row r="400" spans="1:9" s="28" customFormat="1" ht="14.25">
      <c r="A400" s="32"/>
      <c r="B400" s="33"/>
      <c r="C400" s="32"/>
      <c r="D400" s="33"/>
      <c r="F400" s="32"/>
      <c r="G400" s="32"/>
      <c r="H400" s="19"/>
      <c r="I400" s="19"/>
    </row>
    <row r="401" spans="1:9" s="28" customFormat="1" ht="14.25">
      <c r="A401" s="32"/>
      <c r="B401" s="33"/>
      <c r="C401" s="32"/>
      <c r="D401" s="33"/>
      <c r="F401" s="32"/>
      <c r="G401" s="32"/>
      <c r="H401" s="19"/>
      <c r="I401" s="19"/>
    </row>
    <row r="402" spans="1:9" s="28" customFormat="1" ht="14.25">
      <c r="A402" s="32"/>
      <c r="B402" s="33"/>
      <c r="C402" s="32"/>
      <c r="D402" s="33"/>
      <c r="F402" s="32"/>
      <c r="G402" s="32"/>
      <c r="H402" s="19"/>
      <c r="I402" s="19"/>
    </row>
    <row r="403" spans="1:9" s="28" customFormat="1" ht="14.25">
      <c r="A403" s="32"/>
      <c r="B403" s="33"/>
      <c r="C403" s="32"/>
      <c r="D403" s="33"/>
      <c r="F403" s="32"/>
      <c r="G403" s="32"/>
      <c r="H403" s="19"/>
      <c r="I403" s="19"/>
    </row>
    <row r="404" spans="1:9" s="28" customFormat="1" ht="14.25">
      <c r="A404" s="32"/>
      <c r="B404" s="33"/>
      <c r="C404" s="32"/>
      <c r="D404" s="33"/>
      <c r="F404" s="32"/>
      <c r="G404" s="32"/>
      <c r="H404" s="19"/>
      <c r="I404" s="19"/>
    </row>
    <row r="405" spans="1:9" s="28" customFormat="1" ht="14.25">
      <c r="A405" s="32"/>
      <c r="B405" s="33"/>
      <c r="C405" s="32"/>
      <c r="D405" s="33"/>
      <c r="F405" s="32"/>
      <c r="G405" s="32"/>
      <c r="H405" s="19"/>
      <c r="I405" s="19"/>
    </row>
    <row r="406" spans="1:9" s="28" customFormat="1" ht="14.25">
      <c r="A406" s="32"/>
      <c r="B406" s="33"/>
      <c r="C406" s="32"/>
      <c r="D406" s="33"/>
      <c r="F406" s="32"/>
      <c r="G406" s="32"/>
      <c r="H406" s="19"/>
      <c r="I406" s="19"/>
    </row>
    <row r="407" spans="1:9" s="28" customFormat="1" ht="14.25">
      <c r="A407" s="32"/>
      <c r="B407" s="33"/>
      <c r="C407" s="32"/>
      <c r="D407" s="33"/>
      <c r="F407" s="32"/>
      <c r="G407" s="32"/>
      <c r="H407" s="19"/>
      <c r="I407" s="19"/>
    </row>
    <row r="408" spans="1:9" s="28" customFormat="1" ht="14.25">
      <c r="A408" s="32"/>
      <c r="B408" s="33"/>
      <c r="C408" s="32"/>
      <c r="D408" s="33"/>
      <c r="F408" s="32"/>
      <c r="G408" s="32"/>
      <c r="H408" s="19"/>
      <c r="I408" s="19"/>
    </row>
    <row r="409" spans="1:9" s="28" customFormat="1" ht="14.25">
      <c r="A409" s="32"/>
      <c r="B409" s="33"/>
      <c r="C409" s="32"/>
      <c r="D409" s="33"/>
      <c r="F409" s="32"/>
      <c r="G409" s="32"/>
      <c r="H409" s="19"/>
      <c r="I409" s="19"/>
    </row>
    <row r="410" spans="1:9" s="28" customFormat="1" ht="14.25">
      <c r="A410" s="32"/>
      <c r="B410" s="33"/>
      <c r="C410" s="32"/>
      <c r="D410" s="33"/>
      <c r="F410" s="32"/>
      <c r="G410" s="32"/>
      <c r="H410" s="19"/>
      <c r="I410" s="19"/>
    </row>
    <row r="411" spans="1:9" s="28" customFormat="1" ht="14.25">
      <c r="A411" s="32"/>
      <c r="B411" s="33"/>
      <c r="C411" s="32"/>
      <c r="D411" s="33"/>
      <c r="F411" s="32"/>
      <c r="G411" s="32"/>
      <c r="H411" s="19"/>
      <c r="I411" s="19"/>
    </row>
    <row r="412" spans="1:9" s="28" customFormat="1" ht="14.25">
      <c r="A412" s="32"/>
      <c r="B412" s="33"/>
      <c r="C412" s="32"/>
      <c r="D412" s="33"/>
      <c r="F412" s="32"/>
      <c r="G412" s="32"/>
      <c r="H412" s="19"/>
      <c r="I412" s="19"/>
    </row>
    <row r="413" spans="1:9" s="28" customFormat="1" ht="14.25">
      <c r="A413" s="32"/>
      <c r="B413" s="33"/>
      <c r="C413" s="32"/>
      <c r="D413" s="33"/>
      <c r="F413" s="32"/>
      <c r="G413" s="32"/>
      <c r="H413" s="19"/>
      <c r="I413" s="19"/>
    </row>
    <row r="414" spans="1:9" s="28" customFormat="1" ht="14.25">
      <c r="A414" s="32"/>
      <c r="B414" s="33"/>
      <c r="C414" s="32"/>
      <c r="D414" s="33"/>
      <c r="F414" s="32"/>
      <c r="G414" s="32"/>
      <c r="H414" s="19"/>
      <c r="I414" s="19"/>
    </row>
    <row r="415" spans="1:9" s="28" customFormat="1" ht="14.25">
      <c r="A415" s="32"/>
      <c r="B415" s="33"/>
      <c r="C415" s="32"/>
      <c r="D415" s="33"/>
      <c r="F415" s="32"/>
      <c r="G415" s="32"/>
      <c r="H415" s="19"/>
      <c r="I415" s="19"/>
    </row>
    <row r="416" spans="1:9" s="28" customFormat="1" ht="14.25">
      <c r="A416" s="32"/>
      <c r="B416" s="33"/>
      <c r="C416" s="32"/>
      <c r="D416" s="33"/>
      <c r="F416" s="32"/>
      <c r="G416" s="32"/>
      <c r="H416" s="19"/>
      <c r="I416" s="19"/>
    </row>
    <row r="417" spans="1:9" s="28" customFormat="1" ht="14.25">
      <c r="A417" s="32"/>
      <c r="B417" s="33"/>
      <c r="C417" s="32"/>
      <c r="D417" s="33"/>
      <c r="F417" s="32"/>
      <c r="G417" s="32"/>
      <c r="H417" s="19"/>
      <c r="I417" s="19"/>
    </row>
    <row r="418" spans="1:9" s="28" customFormat="1" ht="14.25">
      <c r="A418" s="32"/>
      <c r="B418" s="33"/>
      <c r="C418" s="32"/>
      <c r="D418" s="33"/>
      <c r="F418" s="32"/>
      <c r="G418" s="32"/>
      <c r="H418" s="19"/>
      <c r="I418" s="19"/>
    </row>
    <row r="419" spans="1:9" s="28" customFormat="1" ht="14.25">
      <c r="A419" s="32"/>
      <c r="B419" s="33"/>
      <c r="C419" s="32"/>
      <c r="D419" s="33"/>
      <c r="F419" s="32"/>
      <c r="G419" s="32"/>
      <c r="H419" s="19"/>
      <c r="I419" s="19"/>
    </row>
    <row r="420" spans="1:9" s="28" customFormat="1" ht="14.25">
      <c r="A420" s="32"/>
      <c r="B420" s="33"/>
      <c r="C420" s="32"/>
      <c r="D420" s="33"/>
      <c r="F420" s="32"/>
      <c r="G420" s="32"/>
      <c r="H420" s="19"/>
      <c r="I420" s="19"/>
    </row>
    <row r="421" spans="1:9" s="28" customFormat="1" ht="14.25">
      <c r="A421" s="32"/>
      <c r="B421" s="33"/>
      <c r="C421" s="32"/>
      <c r="D421" s="33"/>
      <c r="F421" s="32"/>
      <c r="G421" s="32"/>
      <c r="H421" s="19"/>
      <c r="I421" s="19"/>
    </row>
    <row r="422" spans="1:9" s="28" customFormat="1" ht="14.25">
      <c r="A422" s="32"/>
      <c r="B422" s="33"/>
      <c r="C422" s="32"/>
      <c r="D422" s="33"/>
      <c r="F422" s="32"/>
      <c r="G422" s="32"/>
      <c r="H422" s="19"/>
      <c r="I422" s="19"/>
    </row>
    <row r="423" spans="1:9" s="28" customFormat="1" ht="14.25">
      <c r="A423" s="32"/>
      <c r="B423" s="33"/>
      <c r="C423" s="32"/>
      <c r="D423" s="33"/>
      <c r="F423" s="32"/>
      <c r="G423" s="32"/>
      <c r="H423" s="19"/>
      <c r="I423" s="19"/>
    </row>
    <row r="424" spans="1:9" s="28" customFormat="1" ht="14.25">
      <c r="A424" s="32"/>
      <c r="B424" s="33"/>
      <c r="C424" s="32"/>
      <c r="D424" s="33"/>
      <c r="F424" s="32"/>
      <c r="G424" s="32"/>
      <c r="H424" s="19"/>
      <c r="I424" s="19"/>
    </row>
    <row r="425" spans="1:9" s="28" customFormat="1" ht="14.25">
      <c r="A425" s="32"/>
      <c r="B425" s="33"/>
      <c r="C425" s="32"/>
      <c r="D425" s="33"/>
      <c r="F425" s="32"/>
      <c r="G425" s="32"/>
      <c r="H425" s="19"/>
      <c r="I425" s="19"/>
    </row>
    <row r="426" spans="1:9" s="28" customFormat="1" ht="14.25">
      <c r="A426" s="32"/>
      <c r="B426" s="33"/>
      <c r="C426" s="32"/>
      <c r="D426" s="33"/>
      <c r="F426" s="32"/>
      <c r="G426" s="32"/>
      <c r="H426" s="19"/>
      <c r="I426" s="19"/>
    </row>
    <row r="427" spans="1:9" s="28" customFormat="1" ht="14.25">
      <c r="A427" s="32"/>
      <c r="B427" s="33"/>
      <c r="C427" s="32"/>
      <c r="D427" s="33"/>
      <c r="F427" s="32"/>
      <c r="G427" s="32"/>
      <c r="H427" s="19"/>
      <c r="I427" s="19"/>
    </row>
    <row r="428" spans="1:9" s="28" customFormat="1" ht="14.25">
      <c r="A428" s="32"/>
      <c r="B428" s="33"/>
      <c r="C428" s="32"/>
      <c r="D428" s="33"/>
      <c r="F428" s="32"/>
      <c r="G428" s="32"/>
      <c r="H428" s="19"/>
      <c r="I428" s="19"/>
    </row>
    <row r="429" spans="1:9" s="28" customFormat="1" ht="14.25">
      <c r="A429" s="32"/>
      <c r="B429" s="33"/>
      <c r="C429" s="32"/>
      <c r="D429" s="33"/>
      <c r="F429" s="32"/>
      <c r="G429" s="32"/>
      <c r="H429" s="19"/>
      <c r="I429" s="19"/>
    </row>
    <row r="430" spans="1:9" s="28" customFormat="1" ht="14.25">
      <c r="A430" s="32"/>
      <c r="B430" s="33"/>
      <c r="C430" s="32"/>
      <c r="D430" s="33"/>
      <c r="F430" s="32"/>
      <c r="G430" s="32"/>
      <c r="H430" s="19"/>
      <c r="I430" s="19"/>
    </row>
    <row r="431" spans="1:9" s="28" customFormat="1" ht="14.25">
      <c r="A431" s="32"/>
      <c r="B431" s="33"/>
      <c r="C431" s="32"/>
      <c r="D431" s="33"/>
      <c r="F431" s="32"/>
      <c r="G431" s="32"/>
      <c r="H431" s="19"/>
      <c r="I431" s="19"/>
    </row>
    <row r="432" spans="1:9" s="28" customFormat="1" ht="14.25">
      <c r="A432" s="32"/>
      <c r="B432" s="33"/>
      <c r="C432" s="32"/>
      <c r="D432" s="33"/>
      <c r="F432" s="32"/>
      <c r="G432" s="32"/>
      <c r="H432" s="19"/>
      <c r="I432" s="19"/>
    </row>
    <row r="433" spans="1:9" s="28" customFormat="1" ht="14.25">
      <c r="A433" s="32"/>
      <c r="B433" s="33"/>
      <c r="C433" s="32"/>
      <c r="D433" s="33"/>
      <c r="F433" s="32"/>
      <c r="G433" s="32"/>
      <c r="H433" s="19"/>
      <c r="I433" s="19"/>
    </row>
    <row r="434" spans="1:9" s="28" customFormat="1" ht="14.25">
      <c r="A434" s="32"/>
      <c r="B434" s="33"/>
      <c r="C434" s="32"/>
      <c r="D434" s="33"/>
      <c r="F434" s="32"/>
      <c r="G434" s="32"/>
      <c r="H434" s="19"/>
      <c r="I434" s="19"/>
    </row>
    <row r="435" spans="1:9" s="28" customFormat="1" ht="14.25">
      <c r="A435" s="32"/>
      <c r="B435" s="33"/>
      <c r="C435" s="32"/>
      <c r="D435" s="33"/>
      <c r="F435" s="32"/>
      <c r="G435" s="32"/>
      <c r="H435" s="19"/>
      <c r="I435" s="19"/>
    </row>
    <row r="436" spans="1:9" s="28" customFormat="1" ht="14.25">
      <c r="A436" s="32"/>
      <c r="B436" s="33"/>
      <c r="C436" s="32"/>
      <c r="D436" s="33"/>
      <c r="F436" s="32"/>
      <c r="G436" s="32"/>
      <c r="H436" s="19"/>
      <c r="I436" s="19"/>
    </row>
    <row r="437" spans="1:9" s="28" customFormat="1" ht="14.25">
      <c r="A437" s="32"/>
      <c r="B437" s="33"/>
      <c r="C437" s="32"/>
      <c r="D437" s="33"/>
      <c r="F437" s="32"/>
      <c r="G437" s="32"/>
      <c r="H437" s="19"/>
      <c r="I437" s="19"/>
    </row>
    <row r="438" spans="1:9" s="28" customFormat="1" ht="14.25">
      <c r="A438" s="32"/>
      <c r="B438" s="33"/>
      <c r="C438" s="32"/>
      <c r="D438" s="33"/>
      <c r="F438" s="32"/>
      <c r="G438" s="32"/>
      <c r="H438" s="19"/>
      <c r="I438" s="19"/>
    </row>
    <row r="439" spans="1:9" s="28" customFormat="1" ht="14.25">
      <c r="A439" s="32"/>
      <c r="B439" s="33"/>
      <c r="C439" s="32"/>
      <c r="D439" s="33"/>
      <c r="F439" s="32"/>
      <c r="G439" s="32"/>
      <c r="H439" s="19"/>
      <c r="I439" s="19"/>
    </row>
    <row r="440" spans="1:9" s="28" customFormat="1" ht="14.25">
      <c r="A440" s="32"/>
      <c r="B440" s="33"/>
      <c r="C440" s="32"/>
      <c r="D440" s="33"/>
      <c r="F440" s="32"/>
      <c r="G440" s="32"/>
      <c r="H440" s="19"/>
      <c r="I440" s="19"/>
    </row>
    <row r="441" spans="1:9" s="28" customFormat="1" ht="14.25">
      <c r="A441" s="32"/>
      <c r="B441" s="33"/>
      <c r="C441" s="32"/>
      <c r="D441" s="33"/>
      <c r="F441" s="32"/>
      <c r="G441" s="32"/>
      <c r="H441" s="19"/>
      <c r="I441" s="19"/>
    </row>
    <row r="442" spans="1:9" s="28" customFormat="1" ht="14.25">
      <c r="A442" s="32"/>
      <c r="B442" s="33"/>
      <c r="C442" s="32"/>
      <c r="D442" s="33"/>
      <c r="F442" s="32"/>
      <c r="G442" s="32"/>
      <c r="H442" s="19"/>
      <c r="I442" s="19"/>
    </row>
    <row r="443" spans="1:9" s="28" customFormat="1" ht="14.25">
      <c r="A443" s="32"/>
      <c r="B443" s="33"/>
      <c r="C443" s="32"/>
      <c r="D443" s="33"/>
      <c r="F443" s="32"/>
      <c r="G443" s="32"/>
      <c r="H443" s="19"/>
      <c r="I443" s="19"/>
    </row>
    <row r="444" spans="1:9" s="28" customFormat="1" ht="14.25">
      <c r="A444" s="32"/>
      <c r="B444" s="33"/>
      <c r="C444" s="32"/>
      <c r="D444" s="33"/>
      <c r="F444" s="32"/>
      <c r="G444" s="32"/>
      <c r="H444" s="19"/>
      <c r="I444" s="19"/>
    </row>
    <row r="445" spans="1:9" s="28" customFormat="1" ht="14.25">
      <c r="A445" s="32"/>
      <c r="B445" s="33"/>
      <c r="C445" s="32"/>
      <c r="D445" s="33"/>
      <c r="F445" s="32"/>
      <c r="G445" s="32"/>
      <c r="H445" s="19"/>
      <c r="I445" s="19"/>
    </row>
    <row r="446" spans="1:9" s="28" customFormat="1" ht="14.25">
      <c r="A446" s="32"/>
      <c r="B446" s="33"/>
      <c r="C446" s="32"/>
      <c r="D446" s="33"/>
      <c r="F446" s="32"/>
      <c r="G446" s="32"/>
      <c r="H446" s="19"/>
      <c r="I446" s="19"/>
    </row>
    <row r="447" spans="1:9" s="28" customFormat="1" ht="14.25">
      <c r="A447" s="32"/>
      <c r="B447" s="33"/>
      <c r="C447" s="32"/>
      <c r="D447" s="33"/>
      <c r="F447" s="32"/>
      <c r="G447" s="32"/>
      <c r="H447" s="19"/>
      <c r="I447" s="19"/>
    </row>
    <row r="448" spans="1:9" s="28" customFormat="1" ht="14.25">
      <c r="A448" s="32"/>
      <c r="B448" s="33"/>
      <c r="C448" s="32"/>
      <c r="D448" s="33"/>
      <c r="F448" s="32"/>
      <c r="G448" s="32"/>
      <c r="H448" s="19"/>
      <c r="I448" s="19"/>
    </row>
    <row r="449" spans="1:9" s="28" customFormat="1" ht="14.25">
      <c r="A449" s="32"/>
      <c r="B449" s="33"/>
      <c r="C449" s="32"/>
      <c r="D449" s="33"/>
      <c r="F449" s="32"/>
      <c r="G449" s="32"/>
      <c r="H449" s="19"/>
      <c r="I449" s="19"/>
    </row>
    <row r="450" spans="1:9" s="28" customFormat="1" ht="14.25">
      <c r="A450" s="32"/>
      <c r="B450" s="33"/>
      <c r="C450" s="32"/>
      <c r="D450" s="33"/>
      <c r="F450" s="32"/>
      <c r="G450" s="32"/>
      <c r="H450" s="19"/>
      <c r="I450" s="19"/>
    </row>
    <row r="451" spans="1:9" s="28" customFormat="1" ht="14.25">
      <c r="A451" s="32"/>
      <c r="B451" s="33"/>
      <c r="C451" s="32"/>
      <c r="D451" s="33"/>
      <c r="F451" s="32"/>
      <c r="G451" s="32"/>
      <c r="H451" s="19"/>
      <c r="I451" s="19"/>
    </row>
    <row r="452" spans="1:9" s="28" customFormat="1" ht="14.25">
      <c r="A452" s="32"/>
      <c r="B452" s="33"/>
      <c r="C452" s="32"/>
      <c r="D452" s="33"/>
      <c r="F452" s="32"/>
      <c r="G452" s="32"/>
      <c r="H452" s="19"/>
      <c r="I452" s="19"/>
    </row>
    <row r="453" spans="1:9" s="28" customFormat="1" ht="14.25">
      <c r="A453" s="32"/>
      <c r="B453" s="33"/>
      <c r="C453" s="32"/>
      <c r="D453" s="33"/>
      <c r="F453" s="32"/>
      <c r="G453" s="32"/>
      <c r="H453" s="19"/>
      <c r="I453" s="19"/>
    </row>
    <row r="454" spans="1:9" s="28" customFormat="1" ht="14.25">
      <c r="A454" s="32"/>
      <c r="B454" s="33"/>
      <c r="C454" s="32"/>
      <c r="D454" s="33"/>
      <c r="F454" s="32"/>
      <c r="G454" s="32"/>
      <c r="H454" s="19"/>
      <c r="I454" s="19"/>
    </row>
    <row r="455" spans="1:9" s="28" customFormat="1" ht="14.25">
      <c r="A455" s="32"/>
      <c r="B455" s="33"/>
      <c r="C455" s="32"/>
      <c r="D455" s="33"/>
      <c r="F455" s="32"/>
      <c r="G455" s="32"/>
      <c r="H455" s="19"/>
      <c r="I455" s="19"/>
    </row>
    <row r="456" spans="1:9" s="28" customFormat="1" ht="14.25">
      <c r="A456" s="32"/>
      <c r="B456" s="33"/>
      <c r="C456" s="32"/>
      <c r="D456" s="33"/>
      <c r="F456" s="32"/>
      <c r="G456" s="32"/>
      <c r="H456" s="19"/>
      <c r="I456" s="19"/>
    </row>
    <row r="457" spans="1:9" s="28" customFormat="1" ht="14.25">
      <c r="A457" s="32"/>
      <c r="B457" s="33"/>
      <c r="C457" s="32"/>
      <c r="D457" s="33"/>
      <c r="F457" s="32"/>
      <c r="G457" s="32"/>
      <c r="H457" s="19"/>
      <c r="I457" s="19"/>
    </row>
    <row r="458" spans="1:9" s="28" customFormat="1" ht="14.25">
      <c r="A458" s="32"/>
      <c r="B458" s="33"/>
      <c r="C458" s="32"/>
      <c r="D458" s="33"/>
      <c r="F458" s="32"/>
      <c r="G458" s="32"/>
      <c r="H458" s="19"/>
      <c r="I458" s="19"/>
    </row>
    <row r="459" spans="1:9" s="28" customFormat="1" ht="14.25">
      <c r="A459" s="32"/>
      <c r="B459" s="33"/>
      <c r="C459" s="32"/>
      <c r="D459" s="33"/>
      <c r="F459" s="32"/>
      <c r="G459" s="32"/>
      <c r="H459" s="19"/>
      <c r="I459" s="19"/>
    </row>
    <row r="460" spans="1:9" s="28" customFormat="1" ht="14.25">
      <c r="A460" s="32"/>
      <c r="B460" s="33"/>
      <c r="C460" s="32"/>
      <c r="D460" s="33"/>
      <c r="F460" s="32"/>
      <c r="G460" s="32"/>
      <c r="H460" s="19"/>
      <c r="I460" s="19"/>
    </row>
    <row r="461" spans="1:9" s="28" customFormat="1" ht="14.25">
      <c r="A461" s="32"/>
      <c r="B461" s="33"/>
      <c r="C461" s="32"/>
      <c r="D461" s="33"/>
      <c r="F461" s="32"/>
      <c r="G461" s="32"/>
      <c r="H461" s="19"/>
      <c r="I461" s="19"/>
    </row>
    <row r="462" spans="1:9" s="28" customFormat="1" ht="14.25">
      <c r="A462" s="32"/>
      <c r="B462" s="33"/>
      <c r="C462" s="32"/>
      <c r="D462" s="33"/>
      <c r="F462" s="32"/>
      <c r="G462" s="32"/>
      <c r="H462" s="19"/>
      <c r="I462" s="19"/>
    </row>
    <row r="463" spans="1:9" s="28" customFormat="1" ht="14.25">
      <c r="A463" s="32"/>
      <c r="B463" s="33"/>
      <c r="C463" s="32"/>
      <c r="D463" s="33"/>
      <c r="F463" s="32"/>
      <c r="G463" s="32"/>
      <c r="H463" s="19"/>
      <c r="I463" s="19"/>
    </row>
    <row r="464" spans="1:9" s="28" customFormat="1" ht="14.25">
      <c r="A464" s="32"/>
      <c r="B464" s="33"/>
      <c r="C464" s="32"/>
      <c r="D464" s="33"/>
      <c r="F464" s="32"/>
      <c r="G464" s="32"/>
      <c r="H464" s="19"/>
      <c r="I464" s="19"/>
    </row>
    <row r="465" spans="1:9" s="28" customFormat="1" ht="14.25">
      <c r="A465" s="32"/>
      <c r="B465" s="33"/>
      <c r="C465" s="32"/>
      <c r="D465" s="33"/>
      <c r="F465" s="32"/>
      <c r="G465" s="32"/>
      <c r="H465" s="19"/>
      <c r="I465" s="19"/>
    </row>
    <row r="466" spans="1:9" s="28" customFormat="1" ht="14.25">
      <c r="A466" s="32"/>
      <c r="B466" s="33"/>
      <c r="C466" s="32"/>
      <c r="D466" s="33"/>
      <c r="F466" s="32"/>
      <c r="G466" s="32"/>
      <c r="H466" s="19"/>
      <c r="I466" s="19"/>
    </row>
    <row r="467" spans="1:9" s="28" customFormat="1" ht="14.25">
      <c r="A467" s="32"/>
      <c r="B467" s="33"/>
      <c r="C467" s="32"/>
      <c r="D467" s="33"/>
      <c r="F467" s="32"/>
      <c r="G467" s="32"/>
      <c r="H467" s="19"/>
      <c r="I467" s="19"/>
    </row>
    <row r="468" spans="1:9" s="28" customFormat="1" ht="14.25">
      <c r="A468" s="32"/>
      <c r="B468" s="33"/>
      <c r="C468" s="32"/>
      <c r="D468" s="33"/>
      <c r="F468" s="32"/>
      <c r="G468" s="32"/>
      <c r="H468" s="19"/>
      <c r="I468" s="19"/>
    </row>
    <row r="469" spans="1:9" s="28" customFormat="1" ht="14.25">
      <c r="A469" s="32"/>
      <c r="B469" s="33"/>
      <c r="C469" s="32"/>
      <c r="D469" s="33"/>
      <c r="F469" s="32"/>
      <c r="G469" s="32"/>
      <c r="H469" s="19"/>
      <c r="I469" s="19"/>
    </row>
    <row r="470" spans="1:9" s="28" customFormat="1" ht="14.25">
      <c r="A470" s="32"/>
      <c r="B470" s="33"/>
      <c r="C470" s="32"/>
      <c r="D470" s="33"/>
      <c r="F470" s="32"/>
      <c r="G470" s="32"/>
      <c r="H470" s="19"/>
      <c r="I470" s="19"/>
    </row>
    <row r="471" spans="1:9" s="28" customFormat="1" ht="14.25">
      <c r="A471" s="32"/>
      <c r="B471" s="33"/>
      <c r="C471" s="32"/>
      <c r="D471" s="33"/>
      <c r="F471" s="32"/>
      <c r="G471" s="32"/>
      <c r="H471" s="19"/>
      <c r="I471" s="19"/>
    </row>
    <row r="472" spans="1:9" s="28" customFormat="1" ht="14.25">
      <c r="A472" s="32"/>
      <c r="B472" s="33"/>
      <c r="C472" s="32"/>
      <c r="D472" s="33"/>
      <c r="F472" s="32"/>
      <c r="G472" s="32"/>
      <c r="H472" s="19"/>
      <c r="I472" s="19"/>
    </row>
    <row r="473" spans="1:9" s="28" customFormat="1" ht="14.25">
      <c r="A473" s="32"/>
      <c r="B473" s="33"/>
      <c r="C473" s="32"/>
      <c r="D473" s="33"/>
      <c r="F473" s="32"/>
      <c r="G473" s="32"/>
      <c r="H473" s="19"/>
      <c r="I473" s="19"/>
    </row>
    <row r="474" spans="1:9" s="28" customFormat="1" ht="14.25">
      <c r="A474" s="32"/>
      <c r="B474" s="33"/>
      <c r="C474" s="32"/>
      <c r="D474" s="33"/>
      <c r="F474" s="32"/>
      <c r="G474" s="32"/>
      <c r="H474" s="19"/>
      <c r="I474" s="19"/>
    </row>
    <row r="475" spans="1:9" s="28" customFormat="1" ht="14.25">
      <c r="A475" s="32"/>
      <c r="B475" s="33"/>
      <c r="C475" s="32"/>
      <c r="D475" s="33"/>
      <c r="F475" s="32"/>
      <c r="G475" s="32"/>
      <c r="H475" s="19"/>
      <c r="I475" s="19"/>
    </row>
    <row r="476" spans="1:9" s="28" customFormat="1" ht="14.25">
      <c r="A476" s="32"/>
      <c r="B476" s="33"/>
      <c r="C476" s="32"/>
      <c r="D476" s="33"/>
      <c r="F476" s="32"/>
      <c r="G476" s="32"/>
      <c r="H476" s="19"/>
      <c r="I476" s="19"/>
    </row>
    <row r="477" spans="1:9" s="28" customFormat="1" ht="14.25">
      <c r="A477" s="32"/>
      <c r="B477" s="33"/>
      <c r="C477" s="32"/>
      <c r="D477" s="33"/>
      <c r="F477" s="32"/>
      <c r="G477" s="32"/>
      <c r="H477" s="19"/>
      <c r="I477" s="19"/>
    </row>
    <row r="478" spans="1:9" s="28" customFormat="1" ht="14.25">
      <c r="A478" s="32"/>
      <c r="B478" s="33"/>
      <c r="C478" s="32"/>
      <c r="D478" s="33"/>
      <c r="F478" s="32"/>
      <c r="G478" s="32"/>
      <c r="H478" s="19"/>
      <c r="I478" s="19"/>
    </row>
    <row r="479" spans="1:9" s="28" customFormat="1" ht="14.25">
      <c r="A479" s="32"/>
      <c r="B479" s="33"/>
      <c r="C479" s="32"/>
      <c r="D479" s="33"/>
      <c r="F479" s="32"/>
      <c r="G479" s="32"/>
      <c r="H479" s="19"/>
      <c r="I479" s="19"/>
    </row>
    <row r="480" spans="1:9" s="28" customFormat="1" ht="14.25">
      <c r="A480" s="32"/>
      <c r="B480" s="33"/>
      <c r="C480" s="32"/>
      <c r="D480" s="33"/>
      <c r="F480" s="32"/>
      <c r="G480" s="32"/>
      <c r="H480" s="19"/>
      <c r="I480" s="19"/>
    </row>
    <row r="481" spans="1:9" s="28" customFormat="1" ht="14.25">
      <c r="A481" s="32"/>
      <c r="B481" s="33"/>
      <c r="C481" s="32"/>
      <c r="D481" s="33"/>
      <c r="F481" s="32"/>
      <c r="G481" s="32"/>
      <c r="H481" s="19"/>
      <c r="I481" s="19"/>
    </row>
    <row r="482" spans="1:9" s="28" customFormat="1" ht="14.25">
      <c r="A482" s="32"/>
      <c r="B482" s="33"/>
      <c r="C482" s="32"/>
      <c r="D482" s="33"/>
      <c r="F482" s="32"/>
      <c r="G482" s="32"/>
      <c r="H482" s="19"/>
      <c r="I482" s="19"/>
    </row>
    <row r="483" spans="1:9" s="28" customFormat="1" ht="14.25">
      <c r="A483" s="32"/>
      <c r="B483" s="33"/>
      <c r="C483" s="32"/>
      <c r="D483" s="33"/>
      <c r="F483" s="32"/>
      <c r="G483" s="32"/>
      <c r="H483" s="19"/>
      <c r="I483" s="19"/>
    </row>
    <row r="484" spans="1:9" s="28" customFormat="1" ht="14.25">
      <c r="A484" s="32"/>
      <c r="B484" s="33"/>
      <c r="C484" s="32"/>
      <c r="D484" s="33"/>
      <c r="F484" s="32"/>
      <c r="G484" s="32"/>
      <c r="H484" s="19"/>
      <c r="I484" s="19"/>
    </row>
    <row r="485" spans="1:9" s="28" customFormat="1" ht="14.25">
      <c r="A485" s="32"/>
      <c r="B485" s="33"/>
      <c r="C485" s="32"/>
      <c r="D485" s="33"/>
      <c r="F485" s="32"/>
      <c r="G485" s="32"/>
      <c r="H485" s="19"/>
      <c r="I485" s="19"/>
    </row>
    <row r="486" spans="1:9" s="28" customFormat="1" ht="14.25">
      <c r="A486" s="32"/>
      <c r="B486" s="33"/>
      <c r="C486" s="32"/>
      <c r="D486" s="33"/>
      <c r="F486" s="32"/>
      <c r="G486" s="32"/>
      <c r="H486" s="19"/>
      <c r="I486" s="19"/>
    </row>
    <row r="487" spans="1:9" s="28" customFormat="1" ht="14.25">
      <c r="A487" s="32"/>
      <c r="B487" s="33"/>
      <c r="C487" s="32"/>
      <c r="D487" s="33"/>
      <c r="F487" s="32"/>
      <c r="G487" s="32"/>
      <c r="H487" s="19"/>
      <c r="I487" s="19"/>
    </row>
    <row r="488" spans="1:9" s="28" customFormat="1" ht="14.25">
      <c r="A488" s="32"/>
      <c r="B488" s="33"/>
      <c r="C488" s="32"/>
      <c r="D488" s="33"/>
      <c r="F488" s="32"/>
      <c r="G488" s="32"/>
      <c r="H488" s="19"/>
      <c r="I488" s="19"/>
    </row>
    <row r="489" spans="1:9" s="28" customFormat="1" ht="14.25">
      <c r="A489" s="32"/>
      <c r="B489" s="33"/>
      <c r="C489" s="32"/>
      <c r="D489" s="33"/>
      <c r="F489" s="32"/>
      <c r="G489" s="32"/>
      <c r="H489" s="19"/>
      <c r="I489" s="19"/>
    </row>
    <row r="490" spans="1:9" s="28" customFormat="1" ht="14.25">
      <c r="A490" s="32"/>
      <c r="B490" s="33"/>
      <c r="C490" s="32"/>
      <c r="D490" s="33"/>
      <c r="F490" s="32"/>
      <c r="G490" s="32"/>
      <c r="H490" s="19"/>
      <c r="I490" s="19"/>
    </row>
    <row r="491" spans="1:9" s="28" customFormat="1" ht="14.25">
      <c r="A491" s="32"/>
      <c r="B491" s="33"/>
      <c r="C491" s="32"/>
      <c r="D491" s="33"/>
      <c r="F491" s="32"/>
      <c r="G491" s="32"/>
      <c r="H491" s="19"/>
      <c r="I491" s="19"/>
    </row>
    <row r="492" spans="1:9" s="28" customFormat="1" ht="14.25">
      <c r="A492" s="32"/>
      <c r="B492" s="33"/>
      <c r="C492" s="32"/>
      <c r="D492" s="33"/>
      <c r="F492" s="32"/>
      <c r="G492" s="32"/>
      <c r="H492" s="19"/>
      <c r="I492" s="19"/>
    </row>
    <row r="493" spans="1:9" s="28" customFormat="1" ht="14.25">
      <c r="A493" s="32"/>
      <c r="B493" s="33"/>
      <c r="C493" s="32"/>
      <c r="D493" s="33"/>
      <c r="F493" s="32"/>
      <c r="G493" s="32"/>
      <c r="H493" s="19"/>
      <c r="I493" s="19"/>
    </row>
    <row r="494" spans="1:9" s="28" customFormat="1" ht="14.25">
      <c r="A494" s="32"/>
      <c r="B494" s="33"/>
      <c r="C494" s="32"/>
      <c r="D494" s="33"/>
      <c r="F494" s="32"/>
      <c r="G494" s="32"/>
      <c r="H494" s="19"/>
      <c r="I494" s="19"/>
    </row>
    <row r="495" spans="1:9" s="28" customFormat="1" ht="14.25">
      <c r="A495" s="32"/>
      <c r="B495" s="33"/>
      <c r="C495" s="32"/>
      <c r="D495" s="33"/>
      <c r="F495" s="32"/>
      <c r="G495" s="32"/>
      <c r="H495" s="19"/>
      <c r="I495" s="19"/>
    </row>
    <row r="496" spans="1:9" s="28" customFormat="1" ht="14.25">
      <c r="A496" s="32"/>
      <c r="B496" s="33"/>
      <c r="C496" s="32"/>
      <c r="D496" s="33"/>
      <c r="F496" s="32"/>
      <c r="G496" s="32"/>
      <c r="H496" s="19"/>
      <c r="I496" s="19"/>
    </row>
    <row r="497" spans="1:9" s="28" customFormat="1" ht="14.25">
      <c r="A497" s="32"/>
      <c r="B497" s="33"/>
      <c r="C497" s="32"/>
      <c r="D497" s="33"/>
      <c r="F497" s="32"/>
      <c r="G497" s="32"/>
      <c r="H497" s="19"/>
      <c r="I497" s="19"/>
    </row>
    <row r="498" spans="1:9" s="28" customFormat="1" ht="14.25">
      <c r="A498" s="32"/>
      <c r="B498" s="33"/>
      <c r="C498" s="32"/>
      <c r="D498" s="33"/>
      <c r="F498" s="32"/>
      <c r="G498" s="32"/>
      <c r="H498" s="19"/>
      <c r="I498" s="19"/>
    </row>
    <row r="499" spans="1:9" s="28" customFormat="1" ht="14.25">
      <c r="A499" s="32"/>
      <c r="B499" s="33"/>
      <c r="C499" s="32"/>
      <c r="D499" s="33"/>
      <c r="F499" s="32"/>
      <c r="G499" s="32"/>
      <c r="H499" s="19"/>
      <c r="I499" s="19"/>
    </row>
    <row r="500" spans="1:9" s="28" customFormat="1" ht="14.25">
      <c r="A500" s="32"/>
      <c r="B500" s="33"/>
      <c r="C500" s="32"/>
      <c r="D500" s="33"/>
      <c r="F500" s="32"/>
      <c r="G500" s="32"/>
      <c r="H500" s="19"/>
      <c r="I500" s="19"/>
    </row>
    <row r="501" spans="1:9" s="28" customFormat="1" ht="14.25">
      <c r="A501" s="32"/>
      <c r="B501" s="33"/>
      <c r="C501" s="32"/>
      <c r="D501" s="33"/>
      <c r="F501" s="32"/>
      <c r="G501" s="32"/>
      <c r="H501" s="19"/>
      <c r="I501" s="19"/>
    </row>
    <row r="502" spans="1:9" s="28" customFormat="1" ht="14.25">
      <c r="A502" s="32"/>
      <c r="B502" s="33"/>
      <c r="C502" s="32"/>
      <c r="D502" s="33"/>
      <c r="F502" s="32"/>
      <c r="G502" s="32"/>
      <c r="H502" s="19"/>
      <c r="I502" s="19"/>
    </row>
    <row r="503" spans="1:9" s="28" customFormat="1" ht="14.25">
      <c r="A503" s="32"/>
      <c r="B503" s="33"/>
      <c r="C503" s="32"/>
      <c r="D503" s="33"/>
      <c r="F503" s="32"/>
      <c r="G503" s="32"/>
      <c r="H503" s="19"/>
      <c r="I503" s="19"/>
    </row>
    <row r="504" spans="1:9" s="28" customFormat="1" ht="14.25">
      <c r="A504" s="32"/>
      <c r="B504" s="33"/>
      <c r="C504" s="32"/>
      <c r="D504" s="33"/>
      <c r="F504" s="32"/>
      <c r="G504" s="32"/>
      <c r="H504" s="19"/>
      <c r="I504" s="19"/>
    </row>
    <row r="505" spans="1:9" s="28" customFormat="1" ht="14.25">
      <c r="A505" s="32"/>
      <c r="B505" s="33"/>
      <c r="C505" s="32"/>
      <c r="D505" s="33"/>
      <c r="F505" s="32"/>
      <c r="G505" s="32"/>
      <c r="H505" s="19"/>
      <c r="I505" s="19"/>
    </row>
    <row r="506" spans="1:9" s="28" customFormat="1" ht="14.25">
      <c r="A506" s="32"/>
      <c r="B506" s="33"/>
      <c r="C506" s="32"/>
      <c r="D506" s="33"/>
      <c r="F506" s="32"/>
      <c r="G506" s="32"/>
      <c r="H506" s="19"/>
      <c r="I506" s="19"/>
    </row>
    <row r="507" spans="1:9" s="28" customFormat="1" ht="14.25">
      <c r="A507" s="32"/>
      <c r="B507" s="33"/>
      <c r="C507" s="32"/>
      <c r="D507" s="33"/>
      <c r="F507" s="32"/>
      <c r="G507" s="32"/>
      <c r="H507" s="19"/>
      <c r="I507" s="19"/>
    </row>
    <row r="508" spans="1:9" s="28" customFormat="1" ht="14.25">
      <c r="A508" s="32"/>
      <c r="B508" s="33"/>
      <c r="C508" s="32"/>
      <c r="D508" s="33"/>
      <c r="F508" s="32"/>
      <c r="G508" s="32"/>
      <c r="H508" s="19"/>
      <c r="I508" s="19"/>
    </row>
    <row r="509" spans="1:9" s="28" customFormat="1" ht="14.25">
      <c r="A509" s="32"/>
      <c r="B509" s="33"/>
      <c r="C509" s="32"/>
      <c r="D509" s="33"/>
      <c r="F509" s="32"/>
      <c r="G509" s="32"/>
      <c r="H509" s="19"/>
      <c r="I509" s="19"/>
    </row>
    <row r="510" spans="1:9" s="28" customFormat="1" ht="14.25">
      <c r="A510" s="32"/>
      <c r="B510" s="33"/>
      <c r="C510" s="32"/>
      <c r="D510" s="33"/>
      <c r="F510" s="32"/>
      <c r="G510" s="32"/>
      <c r="H510" s="19"/>
      <c r="I510" s="19"/>
    </row>
    <row r="511" spans="1:9" s="28" customFormat="1" ht="14.25">
      <c r="A511" s="32"/>
      <c r="B511" s="33"/>
      <c r="C511" s="32"/>
      <c r="D511" s="33"/>
      <c r="F511" s="32"/>
      <c r="G511" s="32"/>
      <c r="H511" s="19"/>
      <c r="I511" s="19"/>
    </row>
    <row r="512" spans="1:9" s="28" customFormat="1" ht="14.25">
      <c r="A512" s="32"/>
      <c r="B512" s="33"/>
      <c r="C512" s="32"/>
      <c r="D512" s="33"/>
      <c r="F512" s="32"/>
      <c r="G512" s="32"/>
      <c r="H512" s="19"/>
      <c r="I512" s="19"/>
    </row>
    <row r="513" spans="1:9" s="28" customFormat="1" ht="14.25">
      <c r="A513" s="32"/>
      <c r="B513" s="33"/>
      <c r="C513" s="32"/>
      <c r="D513" s="33"/>
      <c r="F513" s="32"/>
      <c r="G513" s="32"/>
      <c r="H513" s="19"/>
      <c r="I513" s="19"/>
    </row>
    <row r="514" spans="1:9" s="28" customFormat="1" ht="14.25">
      <c r="A514" s="32"/>
      <c r="B514" s="33"/>
      <c r="C514" s="32"/>
      <c r="D514" s="33"/>
      <c r="F514" s="32"/>
      <c r="G514" s="32"/>
      <c r="H514" s="19"/>
      <c r="I514" s="19"/>
    </row>
    <row r="515" spans="1:9" s="28" customFormat="1" ht="14.25">
      <c r="A515" s="32"/>
      <c r="B515" s="33"/>
      <c r="C515" s="32"/>
      <c r="D515" s="33"/>
      <c r="F515" s="32"/>
      <c r="G515" s="32"/>
      <c r="H515" s="19"/>
      <c r="I515" s="19"/>
    </row>
    <row r="516" spans="1:9" s="28" customFormat="1" ht="14.25">
      <c r="A516" s="32"/>
      <c r="B516" s="33"/>
      <c r="C516" s="32"/>
      <c r="D516" s="33"/>
      <c r="F516" s="32"/>
      <c r="G516" s="32"/>
      <c r="H516" s="19"/>
      <c r="I516" s="19"/>
    </row>
    <row r="517" spans="1:9" s="28" customFormat="1" ht="14.25">
      <c r="A517" s="32"/>
      <c r="B517" s="33"/>
      <c r="C517" s="32"/>
      <c r="D517" s="33"/>
      <c r="F517" s="32"/>
      <c r="G517" s="32"/>
      <c r="H517" s="19"/>
      <c r="I517" s="19"/>
    </row>
    <row r="518" spans="1:9" s="28" customFormat="1" ht="14.25">
      <c r="A518" s="32"/>
      <c r="B518" s="33"/>
      <c r="C518" s="32"/>
      <c r="D518" s="33"/>
      <c r="F518" s="32"/>
      <c r="G518" s="32"/>
      <c r="H518" s="19"/>
      <c r="I518" s="19"/>
    </row>
    <row r="519" spans="1:9" s="28" customFormat="1" ht="14.25">
      <c r="A519" s="32"/>
      <c r="B519" s="33"/>
      <c r="C519" s="32"/>
      <c r="D519" s="33"/>
      <c r="F519" s="32"/>
      <c r="G519" s="32"/>
      <c r="H519" s="19"/>
      <c r="I519" s="19"/>
    </row>
    <row r="520" spans="1:9" s="28" customFormat="1" ht="14.25">
      <c r="A520" s="32"/>
      <c r="B520" s="33"/>
      <c r="C520" s="32"/>
      <c r="D520" s="33"/>
      <c r="F520" s="32"/>
      <c r="G520" s="32"/>
      <c r="H520" s="19"/>
      <c r="I520" s="19"/>
    </row>
    <row r="521" spans="1:9" s="28" customFormat="1" ht="14.25">
      <c r="A521" s="32"/>
      <c r="B521" s="33"/>
      <c r="C521" s="32"/>
      <c r="D521" s="33"/>
      <c r="F521" s="32"/>
      <c r="G521" s="32"/>
      <c r="H521" s="19"/>
      <c r="I521" s="19"/>
    </row>
    <row r="522" spans="1:9" s="28" customFormat="1" ht="14.25">
      <c r="A522" s="32"/>
      <c r="B522" s="33"/>
      <c r="C522" s="32"/>
      <c r="D522" s="33"/>
      <c r="F522" s="32"/>
      <c r="G522" s="32"/>
      <c r="H522" s="19"/>
      <c r="I522" s="19"/>
    </row>
    <row r="523" spans="1:9" s="28" customFormat="1" ht="14.25">
      <c r="A523" s="32"/>
      <c r="B523" s="33"/>
      <c r="C523" s="32"/>
      <c r="D523" s="33"/>
      <c r="F523" s="32"/>
      <c r="G523" s="32"/>
      <c r="H523" s="19"/>
      <c r="I523" s="19"/>
    </row>
    <row r="524" spans="1:9" s="28" customFormat="1" ht="14.25">
      <c r="A524" s="32"/>
      <c r="B524" s="33"/>
      <c r="C524" s="32"/>
      <c r="D524" s="33"/>
      <c r="F524" s="32"/>
      <c r="G524" s="32"/>
      <c r="H524" s="19"/>
      <c r="I524" s="19"/>
    </row>
    <row r="525" spans="1:9" s="28" customFormat="1" ht="14.25">
      <c r="A525" s="32"/>
      <c r="B525" s="33"/>
      <c r="C525" s="32"/>
      <c r="D525" s="33"/>
      <c r="F525" s="32"/>
      <c r="G525" s="32"/>
      <c r="H525" s="19"/>
      <c r="I525" s="19"/>
    </row>
    <row r="526" spans="1:9" s="28" customFormat="1" ht="14.25">
      <c r="A526" s="32"/>
      <c r="B526" s="33"/>
      <c r="C526" s="32"/>
      <c r="D526" s="33"/>
      <c r="F526" s="32"/>
      <c r="G526" s="32"/>
      <c r="H526" s="19"/>
      <c r="I526" s="19"/>
    </row>
    <row r="527" spans="1:9" s="28" customFormat="1" ht="14.25">
      <c r="A527" s="32"/>
      <c r="B527" s="33"/>
      <c r="C527" s="32"/>
      <c r="D527" s="33"/>
      <c r="F527" s="32"/>
      <c r="G527" s="32"/>
      <c r="H527" s="19"/>
      <c r="I527" s="19"/>
    </row>
    <row r="528" spans="1:9" s="28" customFormat="1" ht="14.25">
      <c r="A528" s="32"/>
      <c r="B528" s="33"/>
      <c r="C528" s="32"/>
      <c r="D528" s="33"/>
      <c r="F528" s="32"/>
      <c r="G528" s="32"/>
      <c r="H528" s="19"/>
      <c r="I528" s="19"/>
    </row>
    <row r="529" spans="1:9" s="28" customFormat="1" ht="14.25">
      <c r="A529" s="32"/>
      <c r="B529" s="33"/>
      <c r="C529" s="32"/>
      <c r="D529" s="33"/>
      <c r="F529" s="32"/>
      <c r="G529" s="32"/>
      <c r="H529" s="19"/>
      <c r="I529" s="19"/>
    </row>
    <row r="530" spans="1:9" s="28" customFormat="1" ht="14.25">
      <c r="A530" s="32"/>
      <c r="B530" s="33"/>
      <c r="C530" s="32"/>
      <c r="D530" s="33"/>
      <c r="F530" s="32"/>
      <c r="G530" s="32"/>
      <c r="H530" s="19"/>
      <c r="I530" s="19"/>
    </row>
    <row r="531" spans="1:9" s="28" customFormat="1" ht="14.25">
      <c r="A531" s="32"/>
      <c r="B531" s="33"/>
      <c r="C531" s="32"/>
      <c r="D531" s="33"/>
      <c r="F531" s="32"/>
      <c r="G531" s="32"/>
      <c r="H531" s="19"/>
      <c r="I531" s="19"/>
    </row>
    <row r="532" spans="1:9" s="28" customFormat="1" ht="14.25">
      <c r="A532" s="32"/>
      <c r="B532" s="33"/>
      <c r="C532" s="32"/>
      <c r="D532" s="33"/>
      <c r="F532" s="32"/>
      <c r="G532" s="32"/>
      <c r="H532" s="19"/>
      <c r="I532" s="19"/>
    </row>
    <row r="533" spans="1:9" s="28" customFormat="1" ht="14.25">
      <c r="A533" s="32"/>
      <c r="B533" s="33"/>
      <c r="C533" s="32"/>
      <c r="D533" s="33"/>
      <c r="F533" s="32"/>
      <c r="G533" s="32"/>
      <c r="H533" s="19"/>
      <c r="I533" s="19"/>
    </row>
    <row r="534" spans="1:9" s="28" customFormat="1" ht="14.25">
      <c r="A534" s="32"/>
      <c r="B534" s="33"/>
      <c r="C534" s="32"/>
      <c r="D534" s="33"/>
      <c r="F534" s="32"/>
      <c r="G534" s="32"/>
      <c r="H534" s="19"/>
      <c r="I534" s="19"/>
    </row>
    <row r="535" spans="1:9" s="28" customFormat="1" ht="14.25">
      <c r="A535" s="32"/>
      <c r="B535" s="33"/>
      <c r="C535" s="32"/>
      <c r="D535" s="33"/>
      <c r="F535" s="32"/>
      <c r="G535" s="32"/>
      <c r="H535" s="19"/>
      <c r="I535" s="19"/>
    </row>
    <row r="536" spans="1:9" s="28" customFormat="1" ht="14.25">
      <c r="A536" s="32"/>
      <c r="B536" s="33"/>
      <c r="C536" s="32"/>
      <c r="D536" s="33"/>
      <c r="F536" s="32"/>
      <c r="G536" s="32"/>
      <c r="H536" s="19"/>
      <c r="I536" s="19"/>
    </row>
    <row r="537" spans="1:9" s="28" customFormat="1" ht="14.25">
      <c r="A537" s="32"/>
      <c r="B537" s="33"/>
      <c r="C537" s="32"/>
      <c r="D537" s="33"/>
      <c r="F537" s="32"/>
      <c r="G537" s="32"/>
      <c r="H537" s="19"/>
      <c r="I537" s="19"/>
    </row>
    <row r="538" spans="1:9" s="28" customFormat="1" ht="14.25">
      <c r="A538" s="32"/>
      <c r="B538" s="33"/>
      <c r="C538" s="32"/>
      <c r="D538" s="33"/>
      <c r="F538" s="32"/>
      <c r="G538" s="32"/>
      <c r="H538" s="19"/>
      <c r="I538" s="19"/>
    </row>
    <row r="539" spans="1:9" s="28" customFormat="1" ht="14.25">
      <c r="A539" s="32"/>
      <c r="B539" s="33"/>
      <c r="C539" s="32"/>
      <c r="D539" s="33"/>
      <c r="F539" s="32"/>
      <c r="G539" s="32"/>
      <c r="H539" s="19"/>
      <c r="I539" s="19"/>
    </row>
    <row r="540" spans="1:9" s="28" customFormat="1" ht="14.25">
      <c r="A540" s="32"/>
      <c r="B540" s="33"/>
      <c r="C540" s="32"/>
      <c r="D540" s="33"/>
      <c r="F540" s="32"/>
      <c r="G540" s="32"/>
      <c r="H540" s="19"/>
      <c r="I540" s="19"/>
    </row>
    <row r="541" spans="1:9" s="28" customFormat="1" ht="14.25">
      <c r="A541" s="32"/>
      <c r="B541" s="33"/>
      <c r="C541" s="32"/>
      <c r="D541" s="33"/>
      <c r="F541" s="32"/>
      <c r="G541" s="32"/>
      <c r="H541" s="19"/>
      <c r="I541" s="19"/>
    </row>
    <row r="542" spans="1:9" s="28" customFormat="1" ht="14.25">
      <c r="A542" s="32"/>
      <c r="B542" s="33"/>
      <c r="C542" s="32"/>
      <c r="D542" s="33"/>
      <c r="F542" s="32"/>
      <c r="G542" s="32"/>
      <c r="H542" s="19"/>
      <c r="I542" s="19"/>
    </row>
    <row r="543" spans="1:9" s="28" customFormat="1" ht="14.25">
      <c r="A543" s="32"/>
      <c r="B543" s="33"/>
      <c r="C543" s="32"/>
      <c r="D543" s="33"/>
      <c r="F543" s="32"/>
      <c r="G543" s="32"/>
      <c r="H543" s="19"/>
      <c r="I543" s="19"/>
    </row>
    <row r="544" spans="1:9" s="28" customFormat="1" ht="14.25">
      <c r="A544" s="32"/>
      <c r="B544" s="33"/>
      <c r="C544" s="32"/>
      <c r="D544" s="33"/>
      <c r="F544" s="32"/>
      <c r="G544" s="32"/>
      <c r="H544" s="19"/>
      <c r="I544" s="19"/>
    </row>
    <row r="545" spans="1:9" s="28" customFormat="1" ht="14.25">
      <c r="A545" s="32"/>
      <c r="B545" s="33"/>
      <c r="C545" s="32"/>
      <c r="D545" s="33"/>
      <c r="F545" s="32"/>
      <c r="G545" s="32"/>
      <c r="H545" s="19"/>
      <c r="I545" s="19"/>
    </row>
    <row r="546" spans="1:9" s="28" customFormat="1" ht="14.25">
      <c r="A546" s="32"/>
      <c r="B546" s="33"/>
      <c r="C546" s="32"/>
      <c r="D546" s="33"/>
      <c r="F546" s="32"/>
      <c r="G546" s="32"/>
      <c r="H546" s="19"/>
      <c r="I546" s="19"/>
    </row>
    <row r="547" spans="1:9" s="28" customFormat="1" ht="14.25">
      <c r="A547" s="32"/>
      <c r="B547" s="33"/>
      <c r="C547" s="32"/>
      <c r="D547" s="33"/>
      <c r="F547" s="32"/>
      <c r="G547" s="32"/>
      <c r="H547" s="19"/>
      <c r="I547" s="19"/>
    </row>
    <row r="548" spans="1:9" s="28" customFormat="1" ht="14.25">
      <c r="A548" s="32"/>
      <c r="B548" s="33"/>
      <c r="C548" s="32"/>
      <c r="D548" s="33"/>
      <c r="F548" s="32"/>
      <c r="G548" s="32"/>
      <c r="H548" s="19"/>
      <c r="I548" s="19"/>
    </row>
    <row r="549" spans="1:9" s="28" customFormat="1" ht="14.25">
      <c r="A549" s="32"/>
      <c r="B549" s="33"/>
      <c r="C549" s="32"/>
      <c r="D549" s="33"/>
      <c r="F549" s="32"/>
      <c r="G549" s="32"/>
      <c r="H549" s="19"/>
      <c r="I549" s="19"/>
    </row>
    <row r="550" spans="1:9" s="28" customFormat="1" ht="14.25">
      <c r="A550" s="32"/>
      <c r="B550" s="33"/>
      <c r="C550" s="32"/>
      <c r="D550" s="33"/>
      <c r="F550" s="32"/>
      <c r="G550" s="32"/>
      <c r="H550" s="19"/>
      <c r="I550" s="19"/>
    </row>
    <row r="551" spans="1:9" s="28" customFormat="1" ht="14.25">
      <c r="A551" s="32"/>
      <c r="B551" s="33"/>
      <c r="C551" s="32"/>
      <c r="D551" s="33"/>
      <c r="F551" s="32"/>
      <c r="G551" s="32"/>
      <c r="H551" s="19"/>
      <c r="I551" s="19"/>
    </row>
    <row r="552" spans="1:9" s="28" customFormat="1" ht="14.25">
      <c r="A552" s="32"/>
      <c r="B552" s="33"/>
      <c r="C552" s="32"/>
      <c r="D552" s="33"/>
      <c r="F552" s="32"/>
      <c r="G552" s="32"/>
      <c r="H552" s="19"/>
      <c r="I552" s="19"/>
    </row>
    <row r="553" spans="1:9" s="28" customFormat="1" ht="14.25">
      <c r="A553" s="32"/>
      <c r="B553" s="33"/>
      <c r="C553" s="32"/>
      <c r="D553" s="33"/>
      <c r="F553" s="32"/>
      <c r="G553" s="32"/>
      <c r="H553" s="19"/>
      <c r="I553" s="19"/>
    </row>
    <row r="554" spans="1:9" s="28" customFormat="1" ht="14.25">
      <c r="A554" s="32"/>
      <c r="B554" s="33"/>
      <c r="C554" s="32"/>
      <c r="D554" s="33"/>
      <c r="F554" s="32"/>
      <c r="G554" s="32"/>
      <c r="H554" s="19"/>
      <c r="I554" s="19"/>
    </row>
    <row r="555" spans="1:9" s="28" customFormat="1" ht="14.25">
      <c r="A555" s="32"/>
      <c r="B555" s="33"/>
      <c r="C555" s="32"/>
      <c r="D555" s="33"/>
      <c r="F555" s="32"/>
      <c r="G555" s="32"/>
      <c r="H555" s="19"/>
      <c r="I555" s="19"/>
    </row>
    <row r="556" spans="1:9" s="28" customFormat="1" ht="14.25">
      <c r="A556" s="32"/>
      <c r="B556" s="33"/>
      <c r="C556" s="32"/>
      <c r="D556" s="33"/>
      <c r="F556" s="32"/>
      <c r="G556" s="32"/>
      <c r="H556" s="19"/>
      <c r="I556" s="19"/>
    </row>
    <row r="557" spans="1:9" s="28" customFormat="1" ht="14.25">
      <c r="A557" s="32"/>
      <c r="B557" s="33"/>
      <c r="C557" s="32"/>
      <c r="D557" s="33"/>
      <c r="F557" s="32"/>
      <c r="G557" s="32"/>
      <c r="H557" s="19"/>
      <c r="I557" s="19"/>
    </row>
    <row r="558" spans="1:9" s="28" customFormat="1" ht="14.25">
      <c r="A558" s="32"/>
      <c r="B558" s="33"/>
      <c r="C558" s="32"/>
      <c r="D558" s="33"/>
      <c r="F558" s="32"/>
      <c r="G558" s="32"/>
      <c r="H558" s="19"/>
      <c r="I558" s="19"/>
    </row>
    <row r="559" spans="1:9" s="28" customFormat="1" ht="14.25">
      <c r="A559" s="32"/>
      <c r="B559" s="33"/>
      <c r="C559" s="32"/>
      <c r="D559" s="33"/>
      <c r="F559" s="32"/>
      <c r="G559" s="32"/>
      <c r="H559" s="19"/>
      <c r="I559" s="19"/>
    </row>
    <row r="560" spans="1:9" s="28" customFormat="1" ht="14.25">
      <c r="A560" s="32"/>
      <c r="B560" s="33"/>
      <c r="C560" s="32"/>
      <c r="D560" s="33"/>
      <c r="F560" s="32"/>
      <c r="G560" s="32"/>
      <c r="H560" s="19"/>
      <c r="I560" s="19"/>
    </row>
    <row r="561" spans="1:9" s="28" customFormat="1" ht="14.25">
      <c r="A561" s="32"/>
      <c r="B561" s="33"/>
      <c r="C561" s="32"/>
      <c r="D561" s="33"/>
      <c r="F561" s="32"/>
      <c r="G561" s="32"/>
      <c r="H561" s="19"/>
      <c r="I561" s="19"/>
    </row>
    <row r="562" spans="1:9" s="28" customFormat="1" ht="14.25">
      <c r="A562" s="32"/>
      <c r="B562" s="33"/>
      <c r="C562" s="32"/>
      <c r="D562" s="33"/>
      <c r="F562" s="32"/>
      <c r="G562" s="32"/>
      <c r="H562" s="19"/>
      <c r="I562" s="19"/>
    </row>
    <row r="563" spans="1:9" s="28" customFormat="1" ht="14.25">
      <c r="A563" s="32"/>
      <c r="B563" s="33"/>
      <c r="C563" s="32"/>
      <c r="D563" s="33"/>
      <c r="F563" s="32"/>
      <c r="G563" s="32"/>
      <c r="H563" s="19"/>
      <c r="I563" s="19"/>
    </row>
    <row r="564" spans="1:9" s="28" customFormat="1" ht="14.25">
      <c r="A564" s="32"/>
      <c r="B564" s="33"/>
      <c r="C564" s="32"/>
      <c r="D564" s="33"/>
      <c r="F564" s="32"/>
      <c r="G564" s="32"/>
      <c r="H564" s="19"/>
      <c r="I564" s="19"/>
    </row>
    <row r="565" spans="1:9" s="28" customFormat="1" ht="14.25">
      <c r="A565" s="32"/>
      <c r="B565" s="33"/>
      <c r="C565" s="32"/>
      <c r="D565" s="33"/>
      <c r="F565" s="32"/>
      <c r="G565" s="32"/>
      <c r="H565" s="19"/>
      <c r="I565" s="19"/>
    </row>
    <row r="566" spans="1:9" s="28" customFormat="1" ht="14.25">
      <c r="A566" s="32"/>
      <c r="B566" s="33"/>
      <c r="C566" s="32"/>
      <c r="D566" s="33"/>
      <c r="F566" s="32"/>
      <c r="G566" s="32"/>
      <c r="H566" s="19"/>
      <c r="I566" s="19"/>
    </row>
    <row r="567" spans="1:9" s="28" customFormat="1" ht="14.25">
      <c r="A567" s="32"/>
      <c r="B567" s="33"/>
      <c r="C567" s="32"/>
      <c r="D567" s="33"/>
      <c r="F567" s="32"/>
      <c r="G567" s="32"/>
      <c r="H567" s="19"/>
      <c r="I567" s="19"/>
    </row>
    <row r="568" spans="1:9" s="28" customFormat="1" ht="14.25">
      <c r="A568" s="32"/>
      <c r="B568" s="33"/>
      <c r="C568" s="32"/>
      <c r="D568" s="33"/>
      <c r="F568" s="32"/>
      <c r="G568" s="32"/>
      <c r="H568" s="19"/>
      <c r="I568" s="19"/>
    </row>
    <row r="569" spans="1:9" s="28" customFormat="1" ht="14.25">
      <c r="A569" s="32"/>
      <c r="B569" s="33"/>
      <c r="C569" s="32"/>
      <c r="D569" s="33"/>
      <c r="F569" s="32"/>
      <c r="G569" s="32"/>
      <c r="H569" s="19"/>
      <c r="I569" s="19"/>
    </row>
    <row r="570" spans="1:9" s="28" customFormat="1" ht="14.25">
      <c r="A570" s="32"/>
      <c r="B570" s="33"/>
      <c r="C570" s="32"/>
      <c r="D570" s="33"/>
      <c r="F570" s="32"/>
      <c r="G570" s="32"/>
      <c r="H570" s="19"/>
      <c r="I570" s="19"/>
    </row>
    <row r="571" spans="1:9" s="28" customFormat="1" ht="14.25">
      <c r="A571" s="32"/>
      <c r="B571" s="33"/>
      <c r="C571" s="32"/>
      <c r="D571" s="33"/>
      <c r="F571" s="32"/>
      <c r="G571" s="32"/>
      <c r="H571" s="19"/>
      <c r="I571" s="19"/>
    </row>
    <row r="572" spans="1:9" s="28" customFormat="1" ht="14.25">
      <c r="A572" s="32"/>
      <c r="B572" s="33"/>
      <c r="C572" s="32"/>
      <c r="D572" s="33"/>
      <c r="F572" s="32"/>
      <c r="G572" s="32"/>
      <c r="H572" s="19"/>
      <c r="I572" s="19"/>
    </row>
    <row r="573" spans="1:9" s="28" customFormat="1" ht="14.25">
      <c r="A573" s="32"/>
      <c r="B573" s="33"/>
      <c r="C573" s="32"/>
      <c r="D573" s="33"/>
      <c r="F573" s="32"/>
      <c r="G573" s="32"/>
      <c r="H573" s="19"/>
      <c r="I573" s="19"/>
    </row>
    <row r="574" spans="1:9" s="28" customFormat="1" ht="14.25">
      <c r="A574" s="32"/>
      <c r="B574" s="33"/>
      <c r="C574" s="32"/>
      <c r="D574" s="33"/>
      <c r="F574" s="32"/>
      <c r="G574" s="32"/>
      <c r="H574" s="19"/>
      <c r="I574" s="19"/>
    </row>
    <row r="575" spans="1:9" s="28" customFormat="1" ht="14.25">
      <c r="A575" s="32"/>
      <c r="B575" s="33"/>
      <c r="C575" s="32"/>
      <c r="D575" s="33"/>
      <c r="F575" s="32"/>
      <c r="G575" s="32"/>
      <c r="H575" s="19"/>
      <c r="I575" s="19"/>
    </row>
    <row r="576" spans="1:9" s="28" customFormat="1" ht="14.25">
      <c r="A576" s="32"/>
      <c r="B576" s="33"/>
      <c r="C576" s="32"/>
      <c r="D576" s="33"/>
      <c r="F576" s="32"/>
      <c r="G576" s="32"/>
      <c r="H576" s="19"/>
      <c r="I576" s="19"/>
    </row>
    <row r="577" spans="1:9" s="28" customFormat="1" ht="14.25">
      <c r="A577" s="32"/>
      <c r="B577" s="33"/>
      <c r="C577" s="32"/>
      <c r="D577" s="33"/>
      <c r="F577" s="32"/>
      <c r="G577" s="32"/>
      <c r="H577" s="19"/>
      <c r="I577" s="19"/>
    </row>
    <row r="578" spans="1:9" s="28" customFormat="1" ht="14.25">
      <c r="A578" s="32"/>
      <c r="B578" s="33"/>
      <c r="C578" s="32"/>
      <c r="D578" s="33"/>
      <c r="F578" s="32"/>
      <c r="G578" s="32"/>
      <c r="H578" s="19"/>
      <c r="I578" s="19"/>
    </row>
    <row r="579" spans="1:9" s="28" customFormat="1" ht="14.25">
      <c r="A579" s="32"/>
      <c r="B579" s="33"/>
      <c r="C579" s="32"/>
      <c r="D579" s="33"/>
      <c r="F579" s="32"/>
      <c r="G579" s="32"/>
      <c r="H579" s="19"/>
      <c r="I579" s="19"/>
    </row>
    <row r="580" spans="1:9" s="28" customFormat="1" ht="14.25">
      <c r="A580" s="32"/>
      <c r="B580" s="33"/>
      <c r="C580" s="32"/>
      <c r="D580" s="33"/>
      <c r="F580" s="32"/>
      <c r="G580" s="32"/>
      <c r="H580" s="19"/>
      <c r="I580" s="19"/>
    </row>
    <row r="581" spans="1:9" s="28" customFormat="1" ht="14.25">
      <c r="A581" s="32"/>
      <c r="B581" s="33"/>
      <c r="C581" s="32"/>
      <c r="D581" s="33"/>
      <c r="F581" s="32"/>
      <c r="G581" s="32"/>
      <c r="H581" s="19"/>
      <c r="I581" s="19"/>
    </row>
    <row r="582" spans="1:9" s="28" customFormat="1" ht="14.25">
      <c r="A582" s="32"/>
      <c r="B582" s="33"/>
      <c r="C582" s="32"/>
      <c r="D582" s="33"/>
      <c r="F582" s="32"/>
      <c r="G582" s="32"/>
      <c r="H582" s="19"/>
      <c r="I582" s="19"/>
    </row>
    <row r="583" spans="1:9" s="28" customFormat="1" ht="14.25">
      <c r="A583" s="32"/>
      <c r="B583" s="33"/>
      <c r="C583" s="32"/>
      <c r="D583" s="33"/>
      <c r="F583" s="32"/>
      <c r="G583" s="32"/>
      <c r="H583" s="19"/>
      <c r="I583" s="19"/>
    </row>
    <row r="584" spans="1:9" s="28" customFormat="1" ht="14.25">
      <c r="A584" s="32"/>
      <c r="B584" s="33"/>
      <c r="C584" s="32"/>
      <c r="D584" s="33"/>
      <c r="F584" s="32"/>
      <c r="G584" s="32"/>
      <c r="H584" s="19"/>
      <c r="I584" s="19"/>
    </row>
    <row r="585" spans="1:9" s="28" customFormat="1" ht="14.25">
      <c r="A585" s="32"/>
      <c r="B585" s="33"/>
      <c r="C585" s="32"/>
      <c r="D585" s="33"/>
      <c r="F585" s="32"/>
      <c r="G585" s="32"/>
      <c r="H585" s="19"/>
      <c r="I585" s="19"/>
    </row>
    <row r="586" spans="1:9" s="28" customFormat="1" ht="14.25">
      <c r="A586" s="32"/>
      <c r="B586" s="33"/>
      <c r="C586" s="32"/>
      <c r="D586" s="33"/>
      <c r="F586" s="32"/>
      <c r="G586" s="32"/>
      <c r="H586" s="19"/>
      <c r="I586" s="19"/>
    </row>
    <row r="587" spans="1:9" s="28" customFormat="1" ht="14.25">
      <c r="A587" s="32"/>
      <c r="B587" s="33"/>
      <c r="C587" s="32"/>
      <c r="D587" s="33"/>
      <c r="F587" s="32"/>
      <c r="G587" s="32"/>
      <c r="H587" s="19"/>
      <c r="I587" s="19"/>
    </row>
    <row r="588" spans="1:9" s="28" customFormat="1" ht="14.25">
      <c r="A588" s="32"/>
      <c r="B588" s="33"/>
      <c r="C588" s="32"/>
      <c r="D588" s="33"/>
      <c r="F588" s="32"/>
      <c r="G588" s="32"/>
      <c r="H588" s="19"/>
      <c r="I588" s="19"/>
    </row>
    <row r="589" spans="1:9" s="28" customFormat="1" ht="14.25">
      <c r="A589" s="32"/>
      <c r="B589" s="33"/>
      <c r="C589" s="32"/>
      <c r="D589" s="33"/>
      <c r="F589" s="32"/>
      <c r="G589" s="32"/>
      <c r="H589" s="19"/>
      <c r="I589" s="19"/>
    </row>
    <row r="590" spans="1:9" s="28" customFormat="1" ht="14.25">
      <c r="A590" s="32"/>
      <c r="B590" s="33"/>
      <c r="C590" s="32"/>
      <c r="D590" s="33"/>
      <c r="F590" s="32"/>
      <c r="G590" s="32"/>
      <c r="H590" s="19"/>
      <c r="I590" s="19"/>
    </row>
    <row r="591" spans="1:9" s="28" customFormat="1" ht="14.25">
      <c r="A591" s="32"/>
      <c r="B591" s="33"/>
      <c r="C591" s="32"/>
      <c r="D591" s="33"/>
      <c r="F591" s="32"/>
      <c r="G591" s="32"/>
      <c r="H591" s="19"/>
      <c r="I591" s="19"/>
    </row>
    <row r="592" spans="1:9" s="28" customFormat="1" ht="14.25">
      <c r="A592" s="32"/>
      <c r="B592" s="33"/>
      <c r="C592" s="32"/>
      <c r="D592" s="33"/>
      <c r="F592" s="32"/>
      <c r="G592" s="32"/>
      <c r="H592" s="19"/>
      <c r="I592" s="19"/>
    </row>
    <row r="593" spans="1:9" s="28" customFormat="1" ht="14.25">
      <c r="A593" s="32"/>
      <c r="B593" s="33"/>
      <c r="C593" s="32"/>
      <c r="D593" s="33"/>
      <c r="F593" s="32"/>
      <c r="G593" s="32"/>
      <c r="H593" s="19"/>
      <c r="I593" s="19"/>
    </row>
    <row r="594" spans="1:9" s="28" customFormat="1" ht="14.25">
      <c r="A594" s="32"/>
      <c r="B594" s="33"/>
      <c r="C594" s="32"/>
      <c r="D594" s="33"/>
      <c r="F594" s="32"/>
      <c r="G594" s="32"/>
      <c r="H594" s="19"/>
      <c r="I594" s="19"/>
    </row>
    <row r="595" spans="1:9" s="28" customFormat="1" ht="14.25">
      <c r="A595" s="32"/>
      <c r="B595" s="33"/>
      <c r="C595" s="32"/>
      <c r="D595" s="33"/>
      <c r="F595" s="32"/>
      <c r="G595" s="32"/>
      <c r="H595" s="19"/>
      <c r="I595" s="19"/>
    </row>
    <row r="596" spans="1:9" s="28" customFormat="1" ht="14.25">
      <c r="A596" s="32"/>
      <c r="B596" s="33"/>
      <c r="C596" s="32"/>
      <c r="D596" s="33"/>
      <c r="F596" s="32"/>
      <c r="G596" s="32"/>
      <c r="H596" s="19"/>
      <c r="I596" s="19"/>
    </row>
    <row r="597" spans="1:9" s="28" customFormat="1" ht="14.25">
      <c r="A597" s="32"/>
      <c r="B597" s="33"/>
      <c r="C597" s="32"/>
      <c r="D597" s="33"/>
      <c r="F597" s="32"/>
      <c r="G597" s="32"/>
      <c r="H597" s="19"/>
      <c r="I597" s="19"/>
    </row>
    <row r="598" spans="1:9" s="28" customFormat="1" ht="14.25">
      <c r="A598" s="32"/>
      <c r="B598" s="33"/>
      <c r="C598" s="32"/>
      <c r="D598" s="33"/>
      <c r="F598" s="32"/>
      <c r="G598" s="32"/>
      <c r="H598" s="19"/>
      <c r="I598" s="19"/>
    </row>
    <row r="599" spans="1:9" s="28" customFormat="1" ht="14.25">
      <c r="A599" s="32"/>
      <c r="B599" s="33"/>
      <c r="C599" s="32"/>
      <c r="D599" s="33"/>
      <c r="F599" s="32"/>
      <c r="G599" s="32"/>
      <c r="H599" s="19"/>
      <c r="I599" s="19"/>
    </row>
    <row r="600" spans="1:9" s="28" customFormat="1" ht="14.25">
      <c r="A600" s="32"/>
      <c r="B600" s="33"/>
      <c r="C600" s="32"/>
      <c r="D600" s="33"/>
      <c r="F600" s="32"/>
      <c r="G600" s="32"/>
      <c r="H600" s="19"/>
      <c r="I600" s="19"/>
    </row>
    <row r="601" spans="1:9" s="28" customFormat="1" ht="14.25">
      <c r="A601" s="32"/>
      <c r="B601" s="33"/>
      <c r="C601" s="32"/>
      <c r="D601" s="33"/>
      <c r="F601" s="32"/>
      <c r="G601" s="32"/>
      <c r="H601" s="19"/>
      <c r="I601" s="19"/>
    </row>
    <row r="602" spans="1:9" s="28" customFormat="1" ht="14.25">
      <c r="A602" s="32"/>
      <c r="B602" s="33"/>
      <c r="C602" s="32"/>
      <c r="D602" s="33"/>
      <c r="F602" s="32"/>
      <c r="G602" s="32"/>
      <c r="H602" s="19"/>
      <c r="I602" s="19"/>
    </row>
    <row r="603" spans="1:9" s="28" customFormat="1" ht="14.25">
      <c r="A603" s="32"/>
      <c r="B603" s="33"/>
      <c r="C603" s="32"/>
      <c r="D603" s="33"/>
      <c r="F603" s="32"/>
      <c r="G603" s="32"/>
      <c r="H603" s="19"/>
      <c r="I603" s="19"/>
    </row>
    <row r="604" spans="1:9" s="28" customFormat="1" ht="14.25">
      <c r="A604" s="32"/>
      <c r="B604" s="33"/>
      <c r="C604" s="32"/>
      <c r="D604" s="33"/>
      <c r="F604" s="32"/>
      <c r="G604" s="32"/>
      <c r="H604" s="19"/>
      <c r="I604" s="19"/>
    </row>
    <row r="605" spans="1:9" s="28" customFormat="1" ht="14.25">
      <c r="A605" s="32"/>
      <c r="B605" s="33"/>
      <c r="C605" s="32"/>
      <c r="D605" s="33"/>
      <c r="F605" s="32"/>
      <c r="G605" s="32"/>
      <c r="H605" s="19"/>
      <c r="I605" s="19"/>
    </row>
    <row r="606" spans="1:9" s="28" customFormat="1" ht="14.25">
      <c r="A606" s="32"/>
      <c r="B606" s="33"/>
      <c r="C606" s="32"/>
      <c r="D606" s="33"/>
      <c r="F606" s="32"/>
      <c r="G606" s="32"/>
      <c r="H606" s="19"/>
      <c r="I606" s="19"/>
    </row>
    <row r="607" spans="1:9" s="28" customFormat="1" ht="14.25">
      <c r="A607" s="32"/>
      <c r="B607" s="33"/>
      <c r="C607" s="32"/>
      <c r="D607" s="33"/>
      <c r="F607" s="32"/>
      <c r="G607" s="32"/>
      <c r="H607" s="19"/>
      <c r="I607" s="19"/>
    </row>
    <row r="608" spans="1:9" s="28" customFormat="1" ht="14.25">
      <c r="A608" s="32"/>
      <c r="B608" s="33"/>
      <c r="C608" s="32"/>
      <c r="D608" s="33"/>
      <c r="F608" s="32"/>
      <c r="G608" s="32"/>
      <c r="H608" s="19"/>
      <c r="I608" s="19"/>
    </row>
    <row r="609" spans="1:9" s="28" customFormat="1" ht="14.25">
      <c r="A609" s="32"/>
      <c r="B609" s="33"/>
      <c r="C609" s="32"/>
      <c r="D609" s="33"/>
      <c r="F609" s="32"/>
      <c r="G609" s="32"/>
      <c r="H609" s="19"/>
      <c r="I609" s="19"/>
    </row>
    <row r="610" spans="1:9" s="28" customFormat="1" ht="14.25">
      <c r="A610" s="32"/>
      <c r="B610" s="33"/>
      <c r="C610" s="32"/>
      <c r="D610" s="33"/>
      <c r="F610" s="32"/>
      <c r="G610" s="32"/>
      <c r="H610" s="19"/>
      <c r="I610" s="19"/>
    </row>
    <row r="611" spans="1:9" s="28" customFormat="1" ht="14.25">
      <c r="A611" s="32"/>
      <c r="B611" s="33"/>
      <c r="C611" s="32"/>
      <c r="D611" s="33"/>
      <c r="F611" s="32"/>
      <c r="G611" s="32"/>
      <c r="H611" s="19"/>
      <c r="I611" s="19"/>
    </row>
    <row r="612" spans="1:9" s="28" customFormat="1" ht="14.25">
      <c r="A612" s="32"/>
      <c r="B612" s="33"/>
      <c r="C612" s="32"/>
      <c r="D612" s="33"/>
      <c r="F612" s="32"/>
      <c r="G612" s="32"/>
      <c r="H612" s="19"/>
      <c r="I612" s="19"/>
    </row>
    <row r="613" spans="1:9" s="28" customFormat="1" ht="14.25">
      <c r="A613" s="32"/>
      <c r="B613" s="33"/>
      <c r="C613" s="32"/>
      <c r="D613" s="33"/>
      <c r="F613" s="32"/>
      <c r="G613" s="32"/>
      <c r="H613" s="19"/>
      <c r="I613" s="19"/>
    </row>
    <row r="614" spans="1:9" s="28" customFormat="1" ht="14.25">
      <c r="A614" s="32"/>
      <c r="B614" s="33"/>
      <c r="C614" s="32"/>
      <c r="D614" s="33"/>
      <c r="F614" s="32"/>
      <c r="G614" s="32"/>
      <c r="H614" s="19"/>
      <c r="I614" s="19"/>
    </row>
    <row r="615" spans="1:9" s="28" customFormat="1" ht="14.25">
      <c r="A615" s="32"/>
      <c r="B615" s="33"/>
      <c r="C615" s="32"/>
      <c r="D615" s="33"/>
      <c r="F615" s="32"/>
      <c r="G615" s="32"/>
      <c r="H615" s="19"/>
      <c r="I615" s="19"/>
    </row>
    <row r="616" spans="1:9" s="28" customFormat="1" ht="14.25">
      <c r="A616" s="32"/>
      <c r="B616" s="33"/>
      <c r="C616" s="32"/>
      <c r="D616" s="33"/>
      <c r="F616" s="32"/>
      <c r="G616" s="32"/>
      <c r="H616" s="19"/>
      <c r="I616" s="19"/>
    </row>
    <row r="617" spans="1:9" s="28" customFormat="1" ht="14.25">
      <c r="A617" s="32"/>
      <c r="B617" s="33"/>
      <c r="C617" s="32"/>
      <c r="D617" s="33"/>
      <c r="F617" s="32"/>
      <c r="G617" s="32"/>
      <c r="H617" s="19"/>
      <c r="I617" s="19"/>
    </row>
    <row r="618" spans="1:9" s="28" customFormat="1" ht="14.25">
      <c r="A618" s="32"/>
      <c r="B618" s="33"/>
      <c r="C618" s="32"/>
      <c r="D618" s="33"/>
      <c r="F618" s="32"/>
      <c r="G618" s="32"/>
      <c r="H618" s="19"/>
      <c r="I618" s="19"/>
    </row>
    <row r="619" spans="1:9" s="28" customFormat="1" ht="14.25">
      <c r="A619" s="32"/>
      <c r="B619" s="33"/>
      <c r="C619" s="32"/>
      <c r="D619" s="33"/>
      <c r="F619" s="32"/>
      <c r="G619" s="32"/>
      <c r="H619" s="19"/>
      <c r="I619" s="19"/>
    </row>
    <row r="620" spans="1:9" s="28" customFormat="1" ht="14.25">
      <c r="A620" s="32"/>
      <c r="B620" s="33"/>
      <c r="C620" s="32"/>
      <c r="D620" s="33"/>
      <c r="F620" s="32"/>
      <c r="G620" s="32"/>
      <c r="H620" s="19"/>
      <c r="I620" s="19"/>
    </row>
    <row r="621" spans="1:9" s="28" customFormat="1" ht="14.25">
      <c r="A621" s="32"/>
      <c r="B621" s="33"/>
      <c r="C621" s="32"/>
      <c r="D621" s="33"/>
      <c r="F621" s="32"/>
      <c r="G621" s="32"/>
      <c r="H621" s="19"/>
      <c r="I621" s="19"/>
    </row>
    <row r="622" spans="1:9" s="28" customFormat="1" ht="14.25">
      <c r="A622" s="32"/>
      <c r="B622" s="33"/>
      <c r="C622" s="32"/>
      <c r="D622" s="33"/>
      <c r="F622" s="32"/>
      <c r="G622" s="32"/>
      <c r="H622" s="19"/>
      <c r="I622" s="19"/>
    </row>
    <row r="623" spans="1:9" s="28" customFormat="1" ht="14.25">
      <c r="A623" s="32"/>
      <c r="B623" s="33"/>
      <c r="C623" s="32"/>
      <c r="D623" s="33"/>
      <c r="F623" s="32"/>
      <c r="G623" s="32"/>
      <c r="H623" s="19"/>
      <c r="I623" s="19"/>
    </row>
    <row r="624" spans="1:9" s="28" customFormat="1" ht="14.25">
      <c r="A624" s="32"/>
      <c r="B624" s="33"/>
      <c r="C624" s="32"/>
      <c r="D624" s="33"/>
      <c r="F624" s="32"/>
      <c r="G624" s="32"/>
      <c r="H624" s="19"/>
      <c r="I624" s="19"/>
    </row>
    <row r="625" spans="1:9" s="28" customFormat="1" ht="14.25">
      <c r="A625" s="32"/>
      <c r="B625" s="33"/>
      <c r="C625" s="32"/>
      <c r="D625" s="33"/>
      <c r="F625" s="32"/>
      <c r="G625" s="32"/>
      <c r="H625" s="19"/>
      <c r="I625" s="19"/>
    </row>
    <row r="626" spans="1:9" s="28" customFormat="1" ht="14.25">
      <c r="A626" s="32"/>
      <c r="B626" s="33"/>
      <c r="C626" s="32"/>
      <c r="D626" s="33"/>
      <c r="F626" s="32"/>
      <c r="G626" s="32"/>
      <c r="H626" s="19"/>
      <c r="I626" s="19"/>
    </row>
    <row r="627" spans="1:9" s="28" customFormat="1" ht="14.25">
      <c r="A627" s="32"/>
      <c r="B627" s="33"/>
      <c r="C627" s="32"/>
      <c r="D627" s="33"/>
      <c r="F627" s="32"/>
      <c r="G627" s="32"/>
      <c r="H627" s="19"/>
      <c r="I627" s="19"/>
    </row>
    <row r="628" spans="1:9" s="28" customFormat="1" ht="14.25">
      <c r="A628" s="32"/>
      <c r="B628" s="33"/>
      <c r="C628" s="32"/>
      <c r="D628" s="33"/>
      <c r="F628" s="32"/>
      <c r="G628" s="32"/>
      <c r="H628" s="19"/>
      <c r="I628" s="19"/>
    </row>
    <row r="629" spans="1:9" s="28" customFormat="1" ht="14.25">
      <c r="A629" s="32"/>
      <c r="B629" s="33"/>
      <c r="C629" s="32"/>
      <c r="D629" s="33"/>
      <c r="F629" s="32"/>
      <c r="G629" s="32"/>
      <c r="H629" s="19"/>
      <c r="I629" s="19"/>
    </row>
    <row r="630" spans="1:9" s="28" customFormat="1" ht="14.25">
      <c r="A630" s="32"/>
      <c r="B630" s="33"/>
      <c r="C630" s="32"/>
      <c r="D630" s="33"/>
      <c r="F630" s="32"/>
      <c r="G630" s="32"/>
      <c r="H630" s="19"/>
      <c r="I630" s="19"/>
    </row>
    <row r="631" spans="1:9" s="28" customFormat="1" ht="14.25">
      <c r="A631" s="32"/>
      <c r="B631" s="33"/>
      <c r="C631" s="32"/>
      <c r="D631" s="33"/>
      <c r="F631" s="32"/>
      <c r="G631" s="32"/>
      <c r="H631" s="19"/>
      <c r="I631" s="19"/>
    </row>
    <row r="632" spans="1:9" s="28" customFormat="1" ht="14.25">
      <c r="A632" s="32"/>
      <c r="B632" s="33"/>
      <c r="C632" s="32"/>
      <c r="D632" s="33"/>
      <c r="F632" s="32"/>
      <c r="G632" s="32"/>
      <c r="H632" s="19"/>
      <c r="I632" s="19"/>
    </row>
    <row r="633" spans="1:9" s="28" customFormat="1" ht="14.25">
      <c r="A633" s="32"/>
      <c r="B633" s="33"/>
      <c r="C633" s="32"/>
      <c r="D633" s="33"/>
      <c r="F633" s="32"/>
      <c r="G633" s="32"/>
      <c r="H633" s="19"/>
      <c r="I633" s="19"/>
    </row>
    <row r="634" spans="1:9" s="28" customFormat="1" ht="14.25">
      <c r="A634" s="32"/>
      <c r="B634" s="33"/>
      <c r="C634" s="32"/>
      <c r="D634" s="33"/>
      <c r="F634" s="32"/>
      <c r="G634" s="32"/>
      <c r="H634" s="19"/>
      <c r="I634" s="19"/>
    </row>
    <row r="635" spans="1:9" s="28" customFormat="1" ht="14.25">
      <c r="A635" s="32"/>
      <c r="B635" s="33"/>
      <c r="C635" s="32"/>
      <c r="D635" s="33"/>
      <c r="F635" s="32"/>
      <c r="G635" s="32"/>
      <c r="H635" s="19"/>
      <c r="I635" s="19"/>
    </row>
    <row r="636" spans="1:9" s="28" customFormat="1" ht="14.25">
      <c r="A636" s="32"/>
      <c r="B636" s="33"/>
      <c r="C636" s="32"/>
      <c r="D636" s="33"/>
      <c r="F636" s="32"/>
      <c r="G636" s="32"/>
      <c r="H636" s="19"/>
      <c r="I636" s="19"/>
    </row>
    <row r="637" spans="1:9" s="28" customFormat="1" ht="14.25">
      <c r="A637" s="32"/>
      <c r="B637" s="33"/>
      <c r="C637" s="32"/>
      <c r="D637" s="33"/>
      <c r="F637" s="32"/>
      <c r="G637" s="32"/>
      <c r="H637" s="19"/>
      <c r="I637" s="19"/>
    </row>
    <row r="638" spans="1:9" s="28" customFormat="1" ht="14.25">
      <c r="A638" s="32"/>
      <c r="B638" s="33"/>
      <c r="C638" s="32"/>
      <c r="D638" s="33"/>
      <c r="F638" s="32"/>
      <c r="G638" s="32"/>
      <c r="H638" s="19"/>
      <c r="I638" s="19"/>
    </row>
    <row r="639" spans="1:9" s="28" customFormat="1" ht="14.25">
      <c r="A639" s="32"/>
      <c r="B639" s="33"/>
      <c r="C639" s="32"/>
      <c r="D639" s="33"/>
      <c r="F639" s="32"/>
      <c r="G639" s="32"/>
      <c r="H639" s="19"/>
      <c r="I639" s="19"/>
    </row>
    <row r="640" spans="1:9" s="28" customFormat="1" ht="14.25">
      <c r="A640" s="32"/>
      <c r="B640" s="33"/>
      <c r="C640" s="32"/>
      <c r="D640" s="33"/>
      <c r="F640" s="32"/>
      <c r="G640" s="32"/>
      <c r="H640" s="19"/>
      <c r="I640" s="19"/>
    </row>
    <row r="641" spans="1:9" s="28" customFormat="1" ht="14.25">
      <c r="A641" s="32"/>
      <c r="B641" s="33"/>
      <c r="C641" s="32"/>
      <c r="D641" s="33"/>
      <c r="F641" s="32"/>
      <c r="G641" s="32"/>
      <c r="H641" s="19"/>
      <c r="I641" s="19"/>
    </row>
    <row r="642" spans="1:9" s="28" customFormat="1" ht="14.25">
      <c r="A642" s="32"/>
      <c r="B642" s="33"/>
      <c r="C642" s="32"/>
      <c r="D642" s="33"/>
      <c r="F642" s="32"/>
      <c r="G642" s="32"/>
      <c r="H642" s="19"/>
      <c r="I642" s="19"/>
    </row>
    <row r="643" spans="1:9" s="28" customFormat="1" ht="14.25">
      <c r="A643" s="32"/>
      <c r="B643" s="33"/>
      <c r="C643" s="32"/>
      <c r="D643" s="33"/>
      <c r="F643" s="32"/>
      <c r="G643" s="32"/>
      <c r="H643" s="19"/>
      <c r="I643" s="19"/>
    </row>
    <row r="644" spans="1:9" s="28" customFormat="1" ht="14.25">
      <c r="A644" s="32"/>
      <c r="B644" s="33"/>
      <c r="C644" s="32"/>
      <c r="D644" s="33"/>
      <c r="F644" s="32"/>
      <c r="G644" s="32"/>
      <c r="H644" s="19"/>
      <c r="I644" s="19"/>
    </row>
    <row r="645" spans="1:9" s="28" customFormat="1" ht="14.25">
      <c r="A645" s="32"/>
      <c r="B645" s="33"/>
      <c r="C645" s="32"/>
      <c r="D645" s="33"/>
      <c r="F645" s="32"/>
      <c r="G645" s="32"/>
      <c r="H645" s="19"/>
      <c r="I645" s="19"/>
    </row>
    <row r="646" spans="1:9" s="28" customFormat="1" ht="14.25">
      <c r="A646" s="32"/>
      <c r="B646" s="33"/>
      <c r="C646" s="32"/>
      <c r="D646" s="33"/>
      <c r="F646" s="32"/>
      <c r="G646" s="32"/>
      <c r="H646" s="19"/>
      <c r="I646" s="19"/>
    </row>
    <row r="647" spans="1:9" s="28" customFormat="1" ht="14.25">
      <c r="A647" s="32"/>
      <c r="B647" s="33"/>
      <c r="C647" s="32"/>
      <c r="D647" s="33"/>
      <c r="F647" s="32"/>
      <c r="G647" s="32"/>
      <c r="H647" s="19"/>
      <c r="I647" s="19"/>
    </row>
    <row r="648" spans="1:9" s="28" customFormat="1" ht="14.25">
      <c r="A648" s="32"/>
      <c r="B648" s="33"/>
      <c r="C648" s="32"/>
      <c r="D648" s="33"/>
      <c r="F648" s="32"/>
      <c r="G648" s="32"/>
      <c r="H648" s="19"/>
      <c r="I648" s="19"/>
    </row>
    <row r="649" spans="1:9" s="28" customFormat="1" ht="14.25">
      <c r="A649" s="32"/>
      <c r="B649" s="33"/>
      <c r="C649" s="32"/>
      <c r="D649" s="33"/>
      <c r="F649" s="32"/>
      <c r="G649" s="32"/>
      <c r="H649" s="19"/>
      <c r="I649" s="19"/>
    </row>
    <row r="650" spans="1:9" s="28" customFormat="1" ht="14.25">
      <c r="A650" s="32"/>
      <c r="B650" s="33"/>
      <c r="C650" s="32"/>
      <c r="D650" s="33"/>
      <c r="F650" s="32"/>
      <c r="G650" s="32"/>
      <c r="H650" s="19"/>
      <c r="I650" s="19"/>
    </row>
    <row r="651" spans="1:9" s="28" customFormat="1" ht="14.25">
      <c r="A651" s="32"/>
      <c r="B651" s="33"/>
      <c r="C651" s="32"/>
      <c r="D651" s="33"/>
      <c r="F651" s="32"/>
      <c r="G651" s="32"/>
      <c r="H651" s="19"/>
      <c r="I651" s="19"/>
    </row>
    <row r="652" spans="1:9" s="28" customFormat="1" ht="14.25">
      <c r="A652" s="32"/>
      <c r="B652" s="33"/>
      <c r="C652" s="32"/>
      <c r="D652" s="33"/>
      <c r="F652" s="32"/>
      <c r="G652" s="32"/>
      <c r="H652" s="19"/>
      <c r="I652" s="19"/>
    </row>
    <row r="653" spans="1:9" s="28" customFormat="1" ht="14.25">
      <c r="A653" s="32"/>
      <c r="B653" s="33"/>
      <c r="C653" s="32"/>
      <c r="D653" s="33"/>
      <c r="F653" s="32"/>
      <c r="G653" s="32"/>
      <c r="H653" s="19"/>
      <c r="I653" s="19"/>
    </row>
    <row r="654" spans="1:9" s="28" customFormat="1" ht="14.25">
      <c r="A654" s="32"/>
      <c r="B654" s="33"/>
      <c r="C654" s="32"/>
      <c r="D654" s="33"/>
      <c r="F654" s="32"/>
      <c r="G654" s="32"/>
      <c r="H654" s="19"/>
      <c r="I654" s="19"/>
    </row>
    <row r="655" spans="1:9" s="28" customFormat="1" ht="14.25">
      <c r="A655" s="32"/>
      <c r="B655" s="33"/>
      <c r="C655" s="32"/>
      <c r="D655" s="33"/>
      <c r="F655" s="32"/>
      <c r="G655" s="32"/>
      <c r="H655" s="19"/>
      <c r="I655" s="19"/>
    </row>
    <row r="656" spans="1:9" s="28" customFormat="1" ht="14.25">
      <c r="A656" s="32"/>
      <c r="B656" s="33"/>
      <c r="C656" s="32"/>
      <c r="D656" s="33"/>
      <c r="F656" s="32"/>
      <c r="G656" s="32"/>
      <c r="H656" s="19"/>
      <c r="I656" s="19"/>
    </row>
    <row r="657" spans="1:9" s="28" customFormat="1" ht="14.25">
      <c r="A657" s="32"/>
      <c r="B657" s="33"/>
      <c r="C657" s="32"/>
      <c r="D657" s="33"/>
      <c r="F657" s="32"/>
      <c r="G657" s="32"/>
      <c r="H657" s="19"/>
      <c r="I657" s="19"/>
    </row>
    <row r="658" spans="1:9" s="28" customFormat="1" ht="14.25">
      <c r="A658" s="32"/>
      <c r="B658" s="33"/>
      <c r="C658" s="32"/>
      <c r="D658" s="33"/>
      <c r="F658" s="32"/>
      <c r="G658" s="32"/>
      <c r="H658" s="19"/>
      <c r="I658" s="19"/>
    </row>
    <row r="659" spans="1:9" s="28" customFormat="1" ht="14.25">
      <c r="A659" s="32"/>
      <c r="B659" s="33"/>
      <c r="C659" s="32"/>
      <c r="D659" s="33"/>
      <c r="F659" s="32"/>
      <c r="G659" s="32"/>
      <c r="H659" s="19"/>
      <c r="I659" s="19"/>
    </row>
    <row r="660" spans="1:9" s="28" customFormat="1" ht="14.25">
      <c r="A660" s="32"/>
      <c r="B660" s="33"/>
      <c r="C660" s="32"/>
      <c r="D660" s="33"/>
      <c r="F660" s="32"/>
      <c r="G660" s="32"/>
      <c r="H660" s="19"/>
      <c r="I660" s="19"/>
    </row>
    <row r="661" spans="1:9" s="28" customFormat="1" ht="14.25">
      <c r="A661" s="32"/>
      <c r="B661" s="33"/>
      <c r="C661" s="32"/>
      <c r="D661" s="33"/>
      <c r="F661" s="32"/>
      <c r="G661" s="32"/>
      <c r="H661" s="19"/>
      <c r="I661" s="19"/>
    </row>
    <row r="662" spans="1:9" s="28" customFormat="1" ht="14.25">
      <c r="A662" s="32"/>
      <c r="B662" s="33"/>
      <c r="C662" s="32"/>
      <c r="D662" s="33"/>
      <c r="F662" s="32"/>
      <c r="G662" s="32"/>
      <c r="H662" s="19"/>
      <c r="I662" s="19"/>
    </row>
    <row r="663" spans="1:9" s="28" customFormat="1" ht="14.25">
      <c r="A663" s="32"/>
      <c r="B663" s="33"/>
      <c r="C663" s="32"/>
      <c r="D663" s="33"/>
      <c r="F663" s="32"/>
      <c r="G663" s="32"/>
      <c r="H663" s="19"/>
      <c r="I663" s="19"/>
    </row>
    <row r="664" spans="1:9" s="28" customFormat="1" ht="14.25">
      <c r="A664" s="32"/>
      <c r="B664" s="33"/>
      <c r="C664" s="32"/>
      <c r="D664" s="33"/>
      <c r="F664" s="32"/>
      <c r="G664" s="32"/>
      <c r="H664" s="19"/>
      <c r="I664" s="19"/>
    </row>
    <row r="665" spans="1:9" s="28" customFormat="1" ht="14.25">
      <c r="A665" s="32"/>
      <c r="B665" s="33"/>
      <c r="C665" s="32"/>
      <c r="D665" s="33"/>
      <c r="F665" s="32"/>
      <c r="G665" s="32"/>
      <c r="H665" s="19"/>
      <c r="I665" s="19"/>
    </row>
    <row r="666" spans="1:9" s="28" customFormat="1" ht="14.25">
      <c r="A666" s="32"/>
      <c r="B666" s="33"/>
      <c r="C666" s="32"/>
      <c r="D666" s="33"/>
      <c r="F666" s="32"/>
      <c r="G666" s="32"/>
      <c r="H666" s="19"/>
      <c r="I666" s="19"/>
    </row>
    <row r="667" spans="1:9" s="28" customFormat="1" ht="14.25">
      <c r="A667" s="32"/>
      <c r="B667" s="33"/>
      <c r="C667" s="32"/>
      <c r="D667" s="33"/>
      <c r="F667" s="32"/>
      <c r="G667" s="32"/>
      <c r="H667" s="19"/>
      <c r="I667" s="19"/>
    </row>
    <row r="668" spans="1:9" s="28" customFormat="1" ht="14.25">
      <c r="A668" s="32"/>
      <c r="B668" s="33"/>
      <c r="C668" s="32"/>
      <c r="D668" s="33"/>
      <c r="F668" s="32"/>
      <c r="G668" s="32"/>
      <c r="H668" s="19"/>
      <c r="I668" s="19"/>
    </row>
    <row r="669" spans="1:9" s="28" customFormat="1" ht="14.25">
      <c r="A669" s="32"/>
      <c r="B669" s="33"/>
      <c r="C669" s="32"/>
      <c r="D669" s="33"/>
      <c r="F669" s="32"/>
      <c r="G669" s="32"/>
      <c r="H669" s="19"/>
      <c r="I669" s="19"/>
    </row>
    <row r="670" spans="1:9" s="28" customFormat="1" ht="14.25">
      <c r="A670" s="32"/>
      <c r="B670" s="33"/>
      <c r="C670" s="32"/>
      <c r="D670" s="33"/>
      <c r="F670" s="32"/>
      <c r="G670" s="32"/>
      <c r="H670" s="19"/>
      <c r="I670" s="19"/>
    </row>
    <row r="671" spans="1:9" s="28" customFormat="1" ht="14.25">
      <c r="A671" s="32"/>
      <c r="B671" s="33"/>
      <c r="C671" s="32"/>
      <c r="D671" s="33"/>
      <c r="F671" s="32"/>
      <c r="G671" s="32"/>
      <c r="H671" s="19"/>
      <c r="I671" s="19"/>
    </row>
    <row r="672" spans="1:9" s="28" customFormat="1" ht="14.25">
      <c r="A672" s="32"/>
      <c r="B672" s="33"/>
      <c r="C672" s="32"/>
      <c r="D672" s="33"/>
      <c r="F672" s="32"/>
      <c r="G672" s="32"/>
      <c r="H672" s="19"/>
      <c r="I672" s="19"/>
    </row>
    <row r="673" spans="1:9" s="28" customFormat="1" ht="14.25">
      <c r="A673" s="32"/>
      <c r="B673" s="33"/>
      <c r="C673" s="32"/>
      <c r="D673" s="33"/>
      <c r="F673" s="32"/>
      <c r="G673" s="32"/>
      <c r="H673" s="19"/>
      <c r="I673" s="19"/>
    </row>
    <row r="674" spans="1:9" s="28" customFormat="1" ht="14.25">
      <c r="A674" s="32"/>
      <c r="B674" s="33"/>
      <c r="C674" s="32"/>
      <c r="D674" s="33"/>
      <c r="F674" s="32"/>
      <c r="G674" s="32"/>
      <c r="H674" s="19"/>
      <c r="I674" s="19"/>
    </row>
    <row r="675" spans="1:9" s="28" customFormat="1" ht="14.25">
      <c r="A675" s="32"/>
      <c r="B675" s="33"/>
      <c r="C675" s="32"/>
      <c r="D675" s="33"/>
      <c r="F675" s="32"/>
      <c r="G675" s="32"/>
      <c r="H675" s="19"/>
      <c r="I675" s="19"/>
    </row>
    <row r="676" spans="1:9" s="28" customFormat="1" ht="14.25">
      <c r="A676" s="32"/>
      <c r="B676" s="33"/>
      <c r="C676" s="32"/>
      <c r="D676" s="33"/>
      <c r="F676" s="32"/>
      <c r="G676" s="32"/>
      <c r="H676" s="19"/>
      <c r="I676" s="19"/>
    </row>
    <row r="677" spans="1:9" s="28" customFormat="1" ht="14.25">
      <c r="A677" s="32"/>
      <c r="B677" s="33"/>
      <c r="C677" s="32"/>
      <c r="D677" s="33"/>
      <c r="F677" s="32"/>
      <c r="G677" s="32"/>
      <c r="H677" s="19"/>
      <c r="I677" s="19"/>
    </row>
    <row r="678" spans="1:9" s="28" customFormat="1" ht="14.25">
      <c r="A678" s="32"/>
      <c r="B678" s="33"/>
      <c r="C678" s="32"/>
      <c r="D678" s="33"/>
      <c r="F678" s="32"/>
      <c r="G678" s="32"/>
      <c r="H678" s="19"/>
      <c r="I678" s="19"/>
    </row>
    <row r="679" spans="1:9" s="28" customFormat="1" ht="14.25">
      <c r="A679" s="32"/>
      <c r="B679" s="33"/>
      <c r="C679" s="32"/>
      <c r="D679" s="33"/>
      <c r="F679" s="32"/>
      <c r="G679" s="32"/>
      <c r="H679" s="19"/>
      <c r="I679" s="19"/>
    </row>
  </sheetData>
  <sheetProtection/>
  <mergeCells count="13">
    <mergeCell ref="A33:B33"/>
    <mergeCell ref="D136:E136"/>
    <mergeCell ref="A23:F23"/>
    <mergeCell ref="A28:F28"/>
    <mergeCell ref="A29:F29"/>
    <mergeCell ref="A32:F32"/>
    <mergeCell ref="A30:C30"/>
    <mergeCell ref="A3:F3"/>
    <mergeCell ref="A4:F4"/>
    <mergeCell ref="B6:D6"/>
    <mergeCell ref="A24:B24"/>
    <mergeCell ref="A25:B25"/>
    <mergeCell ref="A26:B26"/>
  </mergeCells>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9.140625" defaultRowHeight="12.75"/>
  <cols>
    <col min="1" max="3" width="20.421875" style="93" customWidth="1"/>
    <col min="4" max="16384" width="8.8515625" style="93" customWidth="1"/>
  </cols>
  <sheetData>
    <row r="1" spans="1:2" ht="14.25">
      <c r="A1" s="95" t="s">
        <v>64</v>
      </c>
      <c r="B1" s="96"/>
    </row>
    <row r="3" spans="1:10" ht="27.75" customHeight="1">
      <c r="A3" s="132" t="s">
        <v>208</v>
      </c>
      <c r="B3" s="132"/>
      <c r="C3" s="132"/>
      <c r="D3" s="132"/>
      <c r="E3" s="132"/>
      <c r="F3" s="132"/>
      <c r="G3" s="97"/>
      <c r="H3" s="97"/>
      <c r="I3" s="97"/>
      <c r="J3" s="97"/>
    </row>
    <row r="4" spans="1:10" ht="25.5" customHeight="1">
      <c r="A4" s="133" t="s">
        <v>216</v>
      </c>
      <c r="B4" s="133"/>
      <c r="C4" s="133"/>
      <c r="D4" s="133"/>
      <c r="E4" s="133"/>
      <c r="F4" s="133"/>
      <c r="G4" s="98"/>
      <c r="H4" s="98"/>
      <c r="I4" s="98"/>
      <c r="J4" s="98"/>
    </row>
    <row r="5" spans="1:2" ht="12.75">
      <c r="A5" s="99" t="s">
        <v>210</v>
      </c>
      <c r="B5" s="93">
        <v>0.9</v>
      </c>
    </row>
    <row r="6" spans="1:2" ht="12.75">
      <c r="A6" s="99" t="s">
        <v>211</v>
      </c>
      <c r="B6" s="93">
        <v>5</v>
      </c>
    </row>
    <row r="7" spans="1:2" ht="12.75">
      <c r="A7" s="99" t="s">
        <v>212</v>
      </c>
      <c r="B7" s="93">
        <v>9.2</v>
      </c>
    </row>
    <row r="8" spans="1:2" ht="12.75">
      <c r="A8" s="99" t="s">
        <v>213</v>
      </c>
      <c r="B8" s="93">
        <v>2.9</v>
      </c>
    </row>
    <row r="9" spans="1:2" ht="12.75">
      <c r="A9" s="99" t="s">
        <v>214</v>
      </c>
      <c r="B9" s="93">
        <v>5.3</v>
      </c>
    </row>
    <row r="10" spans="1:2" ht="12.75">
      <c r="A10" s="99" t="s">
        <v>215</v>
      </c>
      <c r="B10" s="93">
        <v>23.3</v>
      </c>
    </row>
    <row r="11" spans="1:10" ht="26.25" customHeight="1">
      <c r="A11" s="133" t="s">
        <v>217</v>
      </c>
      <c r="B11" s="133"/>
      <c r="C11" s="133"/>
      <c r="D11" s="133"/>
      <c r="E11" s="133"/>
      <c r="F11" s="133"/>
      <c r="G11" s="98"/>
      <c r="H11" s="98"/>
      <c r="I11" s="98"/>
      <c r="J11" s="98"/>
    </row>
    <row r="12" spans="1:2" ht="12.75">
      <c r="A12" s="99" t="s">
        <v>218</v>
      </c>
      <c r="B12" s="94">
        <v>3805</v>
      </c>
    </row>
    <row r="13" spans="1:2" ht="12.75">
      <c r="A13" s="99" t="s">
        <v>219</v>
      </c>
      <c r="B13" s="93">
        <v>767</v>
      </c>
    </row>
    <row r="14" spans="1:2" ht="12.75">
      <c r="A14" s="99" t="s">
        <v>220</v>
      </c>
      <c r="B14" s="93">
        <v>112</v>
      </c>
    </row>
    <row r="15" spans="1:2" ht="12.75">
      <c r="A15" s="99" t="s">
        <v>221</v>
      </c>
      <c r="B15" s="93">
        <v>157</v>
      </c>
    </row>
    <row r="16" spans="1:2" ht="12.75">
      <c r="A16" s="99" t="s">
        <v>95</v>
      </c>
      <c r="B16" s="93">
        <v>332</v>
      </c>
    </row>
    <row r="17" ht="12.75">
      <c r="A17" s="99"/>
    </row>
    <row r="19" spans="1:3" ht="12.75">
      <c r="A19" s="131" t="s">
        <v>228</v>
      </c>
      <c r="B19" s="131"/>
      <c r="C19" s="100"/>
    </row>
    <row r="20" spans="1:3" ht="12.75">
      <c r="A20" s="101" t="s">
        <v>209</v>
      </c>
      <c r="B20" s="102" t="s">
        <v>222</v>
      </c>
      <c r="C20" s="100"/>
    </row>
    <row r="21" spans="1:2" ht="12.75">
      <c r="A21" s="99" t="s">
        <v>210</v>
      </c>
      <c r="B21" s="103">
        <f>B5/B$10</f>
        <v>0.03862660944206008</v>
      </c>
    </row>
    <row r="22" spans="1:2" ht="12.75">
      <c r="A22" s="99" t="s">
        <v>211</v>
      </c>
      <c r="B22" s="103">
        <f>B6/B$10</f>
        <v>0.2145922746781116</v>
      </c>
    </row>
    <row r="23" spans="1:2" ht="12.75">
      <c r="A23" s="99" t="s">
        <v>212</v>
      </c>
      <c r="B23" s="103">
        <f>B7/B$10</f>
        <v>0.3948497854077253</v>
      </c>
    </row>
    <row r="24" spans="1:2" ht="12.75">
      <c r="A24" s="99" t="s">
        <v>213</v>
      </c>
      <c r="B24" s="103">
        <f>B8/B$10</f>
        <v>0.12446351931330471</v>
      </c>
    </row>
    <row r="25" spans="1:2" ht="12.75">
      <c r="A25" s="99" t="s">
        <v>214</v>
      </c>
      <c r="B25" s="103">
        <f>B9/B$10</f>
        <v>0.22746781115879827</v>
      </c>
    </row>
    <row r="26" spans="1:2" ht="12.75">
      <c r="A26" s="99" t="s">
        <v>223</v>
      </c>
      <c r="B26" s="103">
        <f>(B12/1000)/B$10</f>
        <v>0.16330472103004293</v>
      </c>
    </row>
    <row r="27" spans="1:2" ht="12.75">
      <c r="A27" s="99" t="s">
        <v>224</v>
      </c>
      <c r="B27" s="103">
        <f>(B13/1000)/B$10</f>
        <v>0.032918454935622316</v>
      </c>
    </row>
    <row r="28" spans="1:2" ht="12.75">
      <c r="A28" s="99" t="s">
        <v>225</v>
      </c>
      <c r="B28" s="104">
        <f>(B14/1000)/B$10</f>
        <v>0.0048068669527896995</v>
      </c>
    </row>
    <row r="29" spans="1:2" ht="12.75">
      <c r="A29" s="99" t="s">
        <v>226</v>
      </c>
      <c r="B29" s="104">
        <f>(B15/1000)/B$10</f>
        <v>0.006738197424892704</v>
      </c>
    </row>
    <row r="30" spans="1:2" ht="12.75">
      <c r="A30" s="99" t="s">
        <v>227</v>
      </c>
      <c r="B30" s="104">
        <f>(B16/1000)/B$10</f>
        <v>0.01424892703862661</v>
      </c>
    </row>
  </sheetData>
  <sheetProtection/>
  <mergeCells count="4">
    <mergeCell ref="A19:B19"/>
    <mergeCell ref="A3:F3"/>
    <mergeCell ref="A4:F4"/>
    <mergeCell ref="A11:F1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2013-12-19T21:12:07Z</dcterms:created>
  <dcterms:modified xsi:type="dcterms:W3CDTF">2014-11-03T17:57:12Z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