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6" windowWidth="14940" windowHeight="9036" tabRatio="814" activeTab="0"/>
  </bookViews>
  <sheets>
    <sheet name="Index" sheetId="1" r:id="rId1"/>
    <sheet name="Consumer Spending" sheetId="2" r:id="rId2"/>
    <sheet name="Government Spending" sheetId="3" r:id="rId3"/>
    <sheet name="Consumer Debt" sheetId="4" r:id="rId4"/>
    <sheet name="Federal Debt" sheetId="5" r:id="rId5"/>
    <sheet name="GDP" sheetId="6" r:id="rId6"/>
    <sheet name="Landfills" sheetId="7" r:id="rId7"/>
    <sheet name="Global Electricty" sheetId="8" r:id="rId8"/>
  </sheets>
  <definedNames/>
  <calcPr fullCalcOnLoad="1"/>
</workbook>
</file>

<file path=xl/sharedStrings.xml><?xml version="1.0" encoding="utf-8"?>
<sst xmlns="http://schemas.openxmlformats.org/spreadsheetml/2006/main" count="254" uniqueCount="203">
  <si>
    <t>Table 1.1.5. Gross Domestic Product</t>
  </si>
  <si>
    <t>[Billions of dollars] Seasonally adjusted at annual rates</t>
  </si>
  <si>
    <t>Bureau of Economic Analysis</t>
  </si>
  <si>
    <t>Line</t>
  </si>
  <si>
    <t> </t>
  </si>
  <si>
    <t>I</t>
  </si>
  <si>
    <t>II</t>
  </si>
  <si>
    <t>III</t>
  </si>
  <si>
    <t>IV</t>
  </si>
  <si>
    <t>Personal consumption expenditures</t>
  </si>
  <si>
    <t>Gross private domestic investment</t>
  </si>
  <si>
    <t>Net exports of goods and services</t>
  </si>
  <si>
    <t xml:space="preserve">    Goods</t>
  </si>
  <si>
    <t xml:space="preserve">    Services</t>
  </si>
  <si>
    <t>Government consumption expenditures and gross investment</t>
  </si>
  <si>
    <t>Calculated by Just Facts</t>
  </si>
  <si>
    <t>Date</t>
  </si>
  <si>
    <t>Total Public Debt Outstanding</t>
  </si>
  <si>
    <t>Quarter</t>
  </si>
  <si>
    <t>Increase</t>
  </si>
  <si>
    <t xml:space="preserve">    Gross domestic product (billion $)</t>
  </si>
  <si>
    <t>Legend / Footnotes:</t>
  </si>
  <si>
    <t>Addenda:</t>
  </si>
  <si>
    <t>Other</t>
  </si>
  <si>
    <t>Social insurance funds</t>
  </si>
  <si>
    <t>Current transfer payments</t>
  </si>
  <si>
    <t>Consumption expenditures</t>
  </si>
  <si>
    <t>Current transfer receipts</t>
  </si>
  <si>
    <t>Income receipts on assets</t>
  </si>
  <si>
    <t>Contributions for government social insurance</t>
  </si>
  <si>
    <t>Current tax receipts</t>
  </si>
  <si>
    <t>[Billions of dollars]</t>
  </si>
  <si>
    <t>Table 3.1. Government Current Receipts and Expenditures</t>
  </si>
  <si>
    <t>Total expenditures (billions $)</t>
  </si>
  <si>
    <t>Total expenditures per household</t>
  </si>
  <si>
    <t>Year</t>
  </si>
  <si>
    <t>Landfill material (cubic yards)</t>
  </si>
  <si>
    <t>Landfill area based on 10 yards of height (square miles)</t>
  </si>
  <si>
    <t>Cumulative landfill area (square miles)</t>
  </si>
  <si>
    <t>Paper: "Estimating Method and Use of Landfill Settlement." By Michael L. Leonard and Kenneth J. Floom. American Society of Civil Engineers, Proceedings of Sessions of Geo‐Denver, 2000. http://www.scs-secure.com/Papers/Estimating_method_and_use_of_landfill_settlement_MLeonard&amp;KFloom.pdf</t>
  </si>
  <si>
    <t>Pages 3-4: "Table 1 - Landfill Densities … Long-Term Density [metric tons/m3 (lb/yd3)] … Landfilling … Defined as weight of refuse divided by total air space consumed by refuse, cover soil and other operations soil."</t>
  </si>
  <si>
    <t xml:space="preserve">Long-term landfilling density (lbs/cubic yard) </t>
  </si>
  <si>
    <t>Landfill</t>
  </si>
  <si>
    <t>High</t>
  </si>
  <si>
    <t>Low</t>
  </si>
  <si>
    <t>Average</t>
  </si>
  <si>
    <t>Tajiguas</t>
  </si>
  <si>
    <t>El Sobrante</t>
  </si>
  <si>
    <t>Olinda Alpha</t>
  </si>
  <si>
    <t>FRB</t>
  </si>
  <si>
    <t>Prima Descheca</t>
  </si>
  <si>
    <t>Toland Road</t>
  </si>
  <si>
    <t>5 in LA County</t>
  </si>
  <si>
    <t>Across Canada</t>
  </si>
  <si>
    <t>General</t>
  </si>
  <si>
    <t>OII</t>
  </si>
  <si>
    <t>So. California</t>
  </si>
  <si>
    <t>General in Central Maine</t>
  </si>
  <si>
    <t>Population (July 1)†</t>
  </si>
  <si>
    <t>Landfill material (lbs.)‡</t>
  </si>
  <si>
    <t>Portion of total U.S. land area§</t>
  </si>
  <si>
    <t>Item</t>
  </si>
  <si>
    <t>Consumer debt per household</t>
  </si>
  <si>
    <t>Increase from 2013 to 2014</t>
  </si>
  <si>
    <t>Waste generation rate (pounds per person per day)</t>
  </si>
  <si>
    <t>Land area in square miles, 2010</t>
  </si>
  <si>
    <t>Source</t>
  </si>
  <si>
    <t xml:space="preserve">Natural gas </t>
  </si>
  <si>
    <t>Coal</t>
  </si>
  <si>
    <t>Nuclear</t>
  </si>
  <si>
    <t>Renewables</t>
  </si>
  <si>
    <t>Portion of Total World</t>
  </si>
  <si>
    <t xml:space="preserve">   Wind</t>
  </si>
  <si>
    <t xml:space="preserve">   Geothermal</t>
  </si>
  <si>
    <t xml:space="preserve">   Solar</t>
  </si>
  <si>
    <t xml:space="preserve">Average income before taxes  </t>
  </si>
  <si>
    <t xml:space="preserve">Average annual expenditures  </t>
  </si>
  <si>
    <t xml:space="preserve">Food  </t>
  </si>
  <si>
    <t xml:space="preserve">Food at home  </t>
  </si>
  <si>
    <t xml:space="preserve">Food away from home  </t>
  </si>
  <si>
    <t xml:space="preserve">Housing  </t>
  </si>
  <si>
    <t xml:space="preserve">Apparel and services  </t>
  </si>
  <si>
    <t xml:space="preserve">Transportation  </t>
  </si>
  <si>
    <t xml:space="preserve">Gasoline and motor oil  </t>
  </si>
  <si>
    <t xml:space="preserve">Healthcare  </t>
  </si>
  <si>
    <t xml:space="preserve">Health insurance  </t>
  </si>
  <si>
    <t xml:space="preserve">Entertainment  </t>
  </si>
  <si>
    <t xml:space="preserve">Cash contributions  </t>
  </si>
  <si>
    <t xml:space="preserve">Personal insurance and pensions  </t>
  </si>
  <si>
    <t xml:space="preserve">All other expenditures  </t>
  </si>
  <si>
    <t>Food + housing + clothing</t>
  </si>
  <si>
    <t>Food + housing + clothing + healthcare  + transportation</t>
  </si>
  <si>
    <t xml:space="preserve">        Gross domestic product</t>
  </si>
  <si>
    <t xml:space="preserve">        Durable goods</t>
  </si>
  <si>
    <t xml:space="preserve">        Nondurable goods</t>
  </si>
  <si>
    <t xml:space="preserve">    Fixed investment</t>
  </si>
  <si>
    <t xml:space="preserve">        Nonresidential</t>
  </si>
  <si>
    <t xml:space="preserve">            Structures</t>
  </si>
  <si>
    <t xml:space="preserve">            Equipment</t>
  </si>
  <si>
    <t xml:space="preserve">            Intellectual property products</t>
  </si>
  <si>
    <t xml:space="preserve">        Residential</t>
  </si>
  <si>
    <t xml:space="preserve">    Change in private inventories</t>
  </si>
  <si>
    <t xml:space="preserve">    Exports</t>
  </si>
  <si>
    <t xml:space="preserve">        Goods</t>
  </si>
  <si>
    <t xml:space="preserve">        Services</t>
  </si>
  <si>
    <t xml:space="preserve">    Imports</t>
  </si>
  <si>
    <t xml:space="preserve">    Federal</t>
  </si>
  <si>
    <t xml:space="preserve">        National defense</t>
  </si>
  <si>
    <t xml:space="preserve">        Nondefense</t>
  </si>
  <si>
    <t xml:space="preserve">    State and local</t>
  </si>
  <si>
    <t xml:space="preserve">        Current receipts</t>
  </si>
  <si>
    <t xml:space="preserve">    Personal current taxes</t>
  </si>
  <si>
    <t xml:space="preserve">    Taxes on production and imports</t>
  </si>
  <si>
    <t xml:space="preserve">    Taxes on corporate income</t>
  </si>
  <si>
    <t xml:space="preserve">    Taxes from the rest of the world</t>
  </si>
  <si>
    <t xml:space="preserve">    From persons</t>
  </si>
  <si>
    <t xml:space="preserve">    From the rest of the world 1</t>
  </si>
  <si>
    <t xml:space="preserve">    Interest and miscellaneous receipts</t>
  </si>
  <si>
    <t xml:space="preserve">        Interest receipts 2</t>
  </si>
  <si>
    <t xml:space="preserve">        Rents and royalties</t>
  </si>
  <si>
    <t xml:space="preserve">    Dividends</t>
  </si>
  <si>
    <t xml:space="preserve">    From business (net)</t>
  </si>
  <si>
    <t xml:space="preserve">    From the rest of the world 3</t>
  </si>
  <si>
    <t>Current surplus of government enterprises 4</t>
  </si>
  <si>
    <t xml:space="preserve">        Current expenditures</t>
  </si>
  <si>
    <t xml:space="preserve">    Government social benefits</t>
  </si>
  <si>
    <t xml:space="preserve">        To persons</t>
  </si>
  <si>
    <t xml:space="preserve">        To the rest of the world 5</t>
  </si>
  <si>
    <t xml:space="preserve">    Other current transfer payments to the rest of the world 3,5</t>
  </si>
  <si>
    <t>Interest payments 2</t>
  </si>
  <si>
    <t xml:space="preserve">    To persons and business 2</t>
  </si>
  <si>
    <t xml:space="preserve">    To the rest of the world</t>
  </si>
  <si>
    <t>Subsidies 4</t>
  </si>
  <si>
    <t xml:space="preserve">        Net government saving</t>
  </si>
  <si>
    <t xml:space="preserve">    Total receipts</t>
  </si>
  <si>
    <t xml:space="preserve">        Capital transfer receipts</t>
  </si>
  <si>
    <t xml:space="preserve">    Total expenditures</t>
  </si>
  <si>
    <t xml:space="preserve">        Gross government investment</t>
  </si>
  <si>
    <t xml:space="preserve">        Capital transfer payments</t>
  </si>
  <si>
    <t xml:space="preserve">        Net purchases of nonproduced assets</t>
  </si>
  <si>
    <t xml:space="preserve">        Less: Consumption of fixed capital</t>
  </si>
  <si>
    <t xml:space="preserve">    Net lending or net borrowing (-)</t>
  </si>
  <si>
    <t>1. Consists primarily of contributions by residents of the U.S. territories and the Commonwealths of Puerto Rico and Northern Mariana Islands.</t>
  </si>
  <si>
    <t>2. Prior to 1960, interest payments to persons (line 28) and interest receipts on line 12 are not shown separately, but are included in interest payments (line 27), which is shown net of interest receipts. Interest payments to persons and business includes interest accrued on the actuarial liabilities of defined benefit pension plans for government employees.</t>
  </si>
  <si>
    <t>3. Prior to 1999, current transfer payments to the rest of the world (line 26) are displayed net of current transfer receipts from the rest of the world (line 18).</t>
  </si>
  <si>
    <t>4. Prior to 1959, subsidies (line 30) and the current surplus of government enterprises (line 19) are not shown separately; subsidies are presented net of the current surplus of government enterprises.</t>
  </si>
  <si>
    <t>5. Prior to 1960, government social benefits to the rest of the world are included in line 26, 'Other current transfer payments to the rest of the world.'</t>
  </si>
  <si>
    <t>† Dataset: "Monthly Population Estimates for the United States: April 1, 2010 to December 1, 2016." U.S. Census Bureau, Population Division, December 2015. http://www.census.gov/popest/data/index.html</t>
  </si>
  <si>
    <t>If the U.S. stopped recycling and buried all of its trash for the next 100 years in a single landfill that was 30 feet high, it would cover 0.06% of the nation's land area.</t>
  </si>
  <si>
    <t>Dataset: "Average Number of People per Household, by Race and Hispanic Origin, Marital Status, Age, and Education of Householder: 2015." U.S. Census Bureau, November 2015. http://www.census.gov/hhes/families/data/cps2013.html.</t>
  </si>
  <si>
    <t>Dataset: “Table 3.1. Government Current Receipts and Expenditures.” U.S. Bureau of Economic Analysis, December 22, 2015. http://www.bea.gov/iTable/iTable.cfm?ReqID=9&amp;step=1#reqid=9&amp;step=1&amp;isuri=1</t>
  </si>
  <si>
    <t>Dataset: “Table 1.1.5. Gross Domestic Product.” U.S. Bureau of Economic Analysis, December 22, 2015. http://www.bea.gov/iTable/iTable.cfm?ReqID=9&amp;step=1#reqid=9&amp;step=1&amp;isuri=1</t>
  </si>
  <si>
    <t>Total U.S. households</t>
  </si>
  <si>
    <t>Total households</t>
  </si>
  <si>
    <t>Dataset: "Average Number of People per Household, by Race and Hispanic Origin, Marital Status, Age, and Education of Householder: 2015." U.S. Census Bureau, November 2015. http://www.census.gov/hhes/families/data/cps2015.html</t>
  </si>
  <si>
    <t xml:space="preserve">Total households </t>
  </si>
  <si>
    <t>News release: "Consumer Expenditures, 2015." U.S. Bureau of Labor Statistics, August 30, 2016. http://www.bls.gov/news.release/pdf/cesan.pdf</t>
  </si>
  <si>
    <t>Page 2: "Table A. Average annual expenditures and income of all consumer units and percent changes for selected components, 2013-2015"</t>
  </si>
  <si>
    <t>Percent change</t>
  </si>
  <si>
    <t>2013 - 2014</t>
  </si>
  <si>
    <t>2014 - 2015</t>
  </si>
  <si>
    <t>Shelter  .</t>
  </si>
  <si>
    <t xml:space="preserve">Utilities  </t>
  </si>
  <si>
    <t xml:space="preserve">Household furnishings and equipment  </t>
  </si>
  <si>
    <t xml:space="preserve">Vehicle purchases  </t>
  </si>
  <si>
    <t>n/a</t>
  </si>
  <si>
    <t xml:space="preserve">Education  </t>
  </si>
  <si>
    <t xml:space="preserve">Life and other personal insurance  </t>
  </si>
  <si>
    <t xml:space="preserve">Pensions and Social Security  </t>
  </si>
  <si>
    <t>Last Revised on: September 29, 2016 - Next Release Date October 28, 2016</t>
  </si>
  <si>
    <t>Page 7: "Table D.3 Debt Outstanding by Sector ... Billions of dollars; quarterly figures are seasonally adjusted … Households ... Total ... 2016Q2"</t>
  </si>
  <si>
    <t>Consumer debt, 2016Q2 (billion $)</t>
  </si>
  <si>
    <t>Households, 2015</t>
  </si>
  <si>
    <t>Web page: "The Debt to the Penny and Who Holds It." United States Department of the Treasury, Bureau of the Public Debt. Accessed October 13, 2016 at http://www.treasurydirect.gov/NP/debt/current</t>
  </si>
  <si>
    <t>7/12009</t>
  </si>
  <si>
    <t>2009Q3</t>
  </si>
  <si>
    <t>2016Q2</t>
  </si>
  <si>
    <t>Resident Population, July 1, 2015</t>
  </si>
  <si>
    <t>Resident Population, July 1, 2016</t>
  </si>
  <si>
    <t>‡ Report: “Advancing Sustainable Materials Management: 2013 Fact Sheet.” U.S. Environmental Protection Agency, Office of Solid Waste and Emergency Response, June 2015. https://www.epa.gov/sites/production/files/2015-09/documents/2013_advncng_smm_fs.pdf</t>
  </si>
  <si>
    <t>Page 2: “On average, Americans recycled and composted 1.51 pounds out of our individual waste generation rate of 4.40 pounds per person per day.”</t>
  </si>
  <si>
    <t>§ Web page: "QuickFacts, United States." U.S. Census Bureau. Accessed October 13, 2016 at http://www.census.gov/quickfacts/table/PST045215/00</t>
  </si>
  <si>
    <t>Report: "International Energy Outlook 2016." U.S. Energy Information Administration, May 2016. http://www.eia.gov/forecasts/ieo/pdf/0484%282016%29.pdf</t>
  </si>
  <si>
    <t>Page 82: "Table 5-1. OECD and non-OECD net electricity generation by energy source, 2012-2040 (trillion kilowatthours) ... Total World ... 2012"</t>
  </si>
  <si>
    <t>Petroleum and other liquids</t>
  </si>
  <si>
    <t>Page 85: "Table 5-2. OECD and non-OECD net renewable electricity generation by energy source, 2010-2040 (billion kilowatthours) … Total World … 2012"</t>
  </si>
  <si>
    <t xml:space="preserve">Total World </t>
  </si>
  <si>
    <t>2012 World Net Electricity Generation</t>
  </si>
  <si>
    <t xml:space="preserve">   Hydroelectricity</t>
  </si>
  <si>
    <t xml:space="preserve">   Biomass, waste, tide/wave/ocean</t>
  </si>
  <si>
    <t xml:space="preserve">   Petroleum and other liquids</t>
  </si>
  <si>
    <t xml:space="preserve">   Natural gas </t>
  </si>
  <si>
    <t xml:space="preserve">   Coal</t>
  </si>
  <si>
    <t xml:space="preserve">   Nuclear</t>
  </si>
  <si>
    <t xml:space="preserve">   Renewables</t>
  </si>
  <si>
    <t>The average U.S. household spends about $27,000 per year on food, housing, and clothing combined and spends about $41,000 per year on food, housing, clothing, transportation, and healthcare combined.</t>
  </si>
  <si>
    <t xml:space="preserve">In 2015, federal, state and local governments spent a combined total of $6.1 trillion, or an average of $49,000 for every household in the U.S. </t>
  </si>
  <si>
    <t>Consumer debt is $118,000 per household.</t>
  </si>
  <si>
    <t>The national debt grew by 71% since the Great Recession ended.</t>
  </si>
  <si>
    <t>The U.S. economy grew by 28% since the Great Recession ended.</t>
  </si>
  <si>
    <t xml:space="preserve">Coal power plants produce about 40% of the world's electricity, as compared to  22% for natural gas, 11% for nuclear, and 0.5% for solar. </t>
  </si>
  <si>
    <t>Data and calculations for "Poll Shows Voters Are Broadly Ignorant About Issues That Impact Them." By James D. Agresti. Just Facts, October 25, 2016. http://www.justfacts.com/news_2016_poll_voter_knowledge.asp</t>
  </si>
  <si>
    <t>Report: "Flow of Funds Accounts of the United States, Flows and Outstandings, Second Quarter 2016." Board of Governors of the Federal Reserve System, September 16, 2016. http://www.federalreserve.gov/releases/z1/current/z1.pdf</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</si>
</sst>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
    <numFmt numFmtId="170" formatCode="0.0000%"/>
    <numFmt numFmtId="171" formatCode="#,##0.0"/>
    <numFmt numFmtId="172" formatCode="0.0%"/>
    <numFmt numFmtId="173" formatCode="&quot;$&quot;#,##0;&quot;$&quot;\-#,##0"/>
    <numFmt numFmtId="174" formatCode=".0"/>
    <numFmt numFmtId="175" formatCode="\-0.0"/>
    <numFmt numFmtId="176" formatCode="00.0"/>
  </numFmts>
  <fonts count="4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u val="single"/>
      <sz val="11"/>
      <color indexed="12"/>
      <name val="Calibri"/>
      <family val="2"/>
    </font>
    <font>
      <b/>
      <i/>
      <sz val="11"/>
      <name val="Calibri"/>
      <family val="2"/>
    </font>
    <font>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56"/>
        <bgColor indexed="64"/>
      </patternFill>
    </fill>
    <fill>
      <patternFill patternType="solid">
        <fgColor rgb="FF00336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style="thin"/>
      <right style="thin"/>
      <top style="thin"/>
      <bottom>
        <color indexed="63"/>
      </botto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thin"/>
      <right style="thin"/>
      <top/>
      <bottom/>
    </border>
    <border>
      <left style="thin"/>
      <right style="thin"/>
      <top/>
      <bottom style="thin"/>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theme="0"/>
      </left>
      <right style="thin">
        <color theme="0"/>
      </right>
      <top style="thin"/>
      <bottom style="thin">
        <color theme="0"/>
      </bottom>
    </border>
    <border>
      <left>
        <color indexed="63"/>
      </left>
      <right>
        <color indexed="63"/>
      </right>
      <top style="thin"/>
      <bottom style="thin">
        <color theme="0"/>
      </bottom>
    </border>
    <border>
      <left style="thin">
        <color theme="0"/>
      </left>
      <right style="thin"/>
      <top style="thin"/>
      <bottom style="thin">
        <color theme="0"/>
      </bottom>
    </border>
    <border>
      <left style="thin">
        <color theme="0"/>
      </left>
      <right style="thin">
        <color theme="0"/>
      </right>
      <top style="thin">
        <color theme="0"/>
      </top>
      <bottom style="thin"/>
    </border>
    <border>
      <left style="thin">
        <color theme="0"/>
      </left>
      <right style="thin"/>
      <top style="thin">
        <color theme="0"/>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0" fillId="0" borderId="0">
      <alignment/>
      <protection/>
    </xf>
    <xf numFmtId="0" fontId="4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51">
    <xf numFmtId="0" fontId="0" fillId="0" borderId="0" xfId="0" applyAlignment="1">
      <alignment/>
    </xf>
    <xf numFmtId="0" fontId="43" fillId="0" borderId="0" xfId="57" applyFont="1" applyAlignment="1">
      <alignment horizontal="center" vertical="center" wrapText="1"/>
      <protection/>
    </xf>
    <xf numFmtId="0" fontId="43" fillId="0" borderId="0" xfId="0" applyFont="1" applyFill="1" applyBorder="1" applyAlignment="1">
      <alignment horizontal="center" vertical="center"/>
    </xf>
    <xf numFmtId="0" fontId="43" fillId="0" borderId="0" xfId="0" applyFont="1" applyFill="1" applyBorder="1" applyAlignment="1">
      <alignment horizontal="center"/>
    </xf>
    <xf numFmtId="0" fontId="25" fillId="33" borderId="0" xfId="57" applyFont="1" applyFill="1">
      <alignment/>
      <protection/>
    </xf>
    <xf numFmtId="0" fontId="25" fillId="0" borderId="0" xfId="57" applyFont="1">
      <alignment/>
      <protection/>
    </xf>
    <xf numFmtId="0" fontId="20" fillId="0" borderId="0" xfId="0" applyFont="1" applyAlignment="1">
      <alignment/>
    </xf>
    <xf numFmtId="3" fontId="20" fillId="0" borderId="0" xfId="0" applyNumberFormat="1" applyFont="1" applyAlignment="1">
      <alignment/>
    </xf>
    <xf numFmtId="0" fontId="20" fillId="33" borderId="0" xfId="0" applyFont="1" applyFill="1" applyAlignment="1">
      <alignment/>
    </xf>
    <xf numFmtId="3" fontId="20" fillId="33" borderId="0" xfId="0" applyNumberFormat="1" applyFont="1" applyFill="1" applyAlignment="1">
      <alignment/>
    </xf>
    <xf numFmtId="168" fontId="20" fillId="33" borderId="0" xfId="0" applyNumberFormat="1" applyFont="1" applyFill="1" applyAlignment="1">
      <alignment/>
    </xf>
    <xf numFmtId="14" fontId="25" fillId="0" borderId="0" xfId="57" applyNumberFormat="1" applyFont="1" applyAlignment="1">
      <alignment horizontal="center"/>
      <protection/>
    </xf>
    <xf numFmtId="4" fontId="25" fillId="0" borderId="0" xfId="57" applyNumberFormat="1" applyFont="1" applyAlignment="1">
      <alignment horizontal="center"/>
      <protection/>
    </xf>
    <xf numFmtId="0" fontId="21" fillId="0" borderId="0" xfId="0" applyFont="1" applyAlignment="1">
      <alignment horizontal="center"/>
    </xf>
    <xf numFmtId="0" fontId="21" fillId="0" borderId="0" xfId="0" applyFont="1" applyFill="1" applyAlignment="1">
      <alignment horizontal="center"/>
    </xf>
    <xf numFmtId="9" fontId="20" fillId="33" borderId="0" xfId="0" applyNumberFormat="1" applyFont="1" applyFill="1" applyAlignment="1">
      <alignment horizontal="center"/>
    </xf>
    <xf numFmtId="0" fontId="25" fillId="0" borderId="0" xfId="57" applyFont="1" applyAlignment="1">
      <alignment horizontal="center"/>
      <protection/>
    </xf>
    <xf numFmtId="3" fontId="25" fillId="0" borderId="0" xfId="57" applyNumberFormat="1" applyFont="1" applyAlignment="1">
      <alignment horizontal="center"/>
      <protection/>
    </xf>
    <xf numFmtId="1" fontId="25" fillId="0" borderId="0" xfId="57" applyNumberFormat="1" applyFont="1" applyAlignment="1">
      <alignment horizontal="center"/>
      <protection/>
    </xf>
    <xf numFmtId="0" fontId="20" fillId="0" borderId="0" xfId="0" applyFont="1" applyFill="1" applyAlignment="1">
      <alignment horizontal="center" vertical="center"/>
    </xf>
    <xf numFmtId="0" fontId="20" fillId="0" borderId="0" xfId="0" applyFont="1" applyAlignment="1">
      <alignment horizontal="center" vertical="center"/>
    </xf>
    <xf numFmtId="0" fontId="20" fillId="0" borderId="0" xfId="0" applyFont="1" applyFill="1" applyAlignment="1">
      <alignment/>
    </xf>
    <xf numFmtId="0" fontId="20" fillId="0" borderId="10" xfId="0" applyFont="1" applyBorder="1" applyAlignment="1">
      <alignment horizontal="center" vertical="center"/>
    </xf>
    <xf numFmtId="0" fontId="20" fillId="33" borderId="10" xfId="0" applyFont="1" applyFill="1" applyBorder="1" applyAlignment="1">
      <alignment horizontal="center" vertical="center"/>
    </xf>
    <xf numFmtId="0" fontId="20" fillId="0" borderId="0" xfId="0" applyFont="1" applyBorder="1" applyAlignment="1">
      <alignment/>
    </xf>
    <xf numFmtId="0" fontId="20" fillId="0" borderId="0" xfId="0" applyFont="1" applyBorder="1" applyAlignment="1">
      <alignment horizontal="center" vertical="center"/>
    </xf>
    <xf numFmtId="168" fontId="21" fillId="0" borderId="0" xfId="0" applyNumberFormat="1" applyFont="1" applyAlignment="1">
      <alignment horizontal="center"/>
    </xf>
    <xf numFmtId="168" fontId="25" fillId="0" borderId="0" xfId="57" applyNumberFormat="1" applyFont="1" applyAlignment="1">
      <alignment horizontal="center"/>
      <protection/>
    </xf>
    <xf numFmtId="168" fontId="20" fillId="0" borderId="0" xfId="0" applyNumberFormat="1" applyFont="1" applyAlignment="1">
      <alignment/>
    </xf>
    <xf numFmtId="0" fontId="20" fillId="0" borderId="11" xfId="0" applyFont="1" applyBorder="1" applyAlignment="1">
      <alignment/>
    </xf>
    <xf numFmtId="0" fontId="25" fillId="0" borderId="0" xfId="57" applyFont="1" applyBorder="1" applyAlignment="1">
      <alignment horizontal="center"/>
      <protection/>
    </xf>
    <xf numFmtId="0" fontId="25" fillId="0" borderId="12" xfId="57" applyFont="1" applyBorder="1" applyAlignment="1">
      <alignment horizontal="center"/>
      <protection/>
    </xf>
    <xf numFmtId="0" fontId="43" fillId="0" borderId="11" xfId="0" applyFont="1" applyBorder="1" applyAlignment="1">
      <alignment horizontal="center" vertical="center" wrapText="1"/>
    </xf>
    <xf numFmtId="0" fontId="43" fillId="0" borderId="0" xfId="0" applyFont="1" applyBorder="1" applyAlignment="1">
      <alignment horizontal="center" vertical="center" wrapText="1"/>
    </xf>
    <xf numFmtId="0" fontId="20" fillId="0" borderId="13" xfId="0" applyFont="1" applyBorder="1" applyAlignment="1">
      <alignment/>
    </xf>
    <xf numFmtId="0" fontId="20" fillId="0" borderId="14" xfId="0" applyFont="1" applyBorder="1" applyAlignment="1">
      <alignment horizontal="center" vertical="center"/>
    </xf>
    <xf numFmtId="0" fontId="25" fillId="0" borderId="15" xfId="57" applyFont="1" applyBorder="1" applyAlignment="1">
      <alignment horizontal="center"/>
      <protection/>
    </xf>
    <xf numFmtId="0" fontId="20" fillId="0" borderId="12" xfId="0" applyFont="1" applyBorder="1" applyAlignment="1">
      <alignment/>
    </xf>
    <xf numFmtId="0" fontId="20" fillId="0" borderId="16" xfId="0" applyFont="1" applyBorder="1" applyAlignment="1">
      <alignment vertical="top" wrapText="1"/>
    </xf>
    <xf numFmtId="0" fontId="20" fillId="0" borderId="0" xfId="0" applyFont="1" applyBorder="1" applyAlignment="1">
      <alignment vertical="top" wrapText="1"/>
    </xf>
    <xf numFmtId="0" fontId="20" fillId="0" borderId="16" xfId="0" applyFont="1" applyBorder="1" applyAlignment="1">
      <alignment/>
    </xf>
    <xf numFmtId="0" fontId="25" fillId="0" borderId="0" xfId="57" applyFont="1" applyBorder="1">
      <alignment/>
      <protection/>
    </xf>
    <xf numFmtId="0" fontId="43" fillId="0" borderId="16" xfId="57" applyFont="1" applyBorder="1" applyAlignment="1">
      <alignment horizontal="center" vertical="center" wrapText="1"/>
      <protection/>
    </xf>
    <xf numFmtId="3" fontId="43" fillId="0" borderId="0" xfId="57" applyNumberFormat="1" applyFont="1" applyBorder="1" applyAlignment="1">
      <alignment horizontal="center" vertical="center" wrapText="1"/>
      <protection/>
    </xf>
    <xf numFmtId="0" fontId="43" fillId="0" borderId="0" xfId="57" applyFont="1" applyBorder="1" applyAlignment="1">
      <alignment horizontal="center" vertical="center" wrapText="1"/>
      <protection/>
    </xf>
    <xf numFmtId="4" fontId="43" fillId="0" borderId="0" xfId="57" applyNumberFormat="1" applyFont="1" applyBorder="1" applyAlignment="1">
      <alignment horizontal="center" vertical="center" wrapText="1"/>
      <protection/>
    </xf>
    <xf numFmtId="0" fontId="43" fillId="0" borderId="12" xfId="57" applyFont="1" applyBorder="1" applyAlignment="1">
      <alignment horizontal="center" vertical="center" wrapText="1"/>
      <protection/>
    </xf>
    <xf numFmtId="0" fontId="25" fillId="0" borderId="16" xfId="57" applyFont="1" applyBorder="1" applyAlignment="1">
      <alignment horizontal="center"/>
      <protection/>
    </xf>
    <xf numFmtId="3" fontId="25" fillId="0" borderId="0" xfId="57" applyNumberFormat="1" applyFont="1" applyBorder="1" applyAlignment="1">
      <alignment horizontal="center"/>
      <protection/>
    </xf>
    <xf numFmtId="0" fontId="25" fillId="33" borderId="0" xfId="57" applyFont="1" applyFill="1" applyBorder="1" applyAlignment="1">
      <alignment horizontal="center"/>
      <protection/>
    </xf>
    <xf numFmtId="3" fontId="25" fillId="33" borderId="0" xfId="57" applyNumberFormat="1" applyFont="1" applyFill="1" applyBorder="1" applyAlignment="1">
      <alignment horizontal="center"/>
      <protection/>
    </xf>
    <xf numFmtId="4" fontId="25" fillId="33" borderId="0" xfId="57" applyNumberFormat="1" applyFont="1" applyFill="1" applyBorder="1" applyAlignment="1">
      <alignment horizontal="center"/>
      <protection/>
    </xf>
    <xf numFmtId="0" fontId="25" fillId="0" borderId="17" xfId="57" applyFont="1" applyBorder="1" applyAlignment="1">
      <alignment horizontal="center"/>
      <protection/>
    </xf>
    <xf numFmtId="3" fontId="25" fillId="0" borderId="18" xfId="57" applyNumberFormat="1" applyFont="1" applyBorder="1" applyAlignment="1">
      <alignment horizontal="center"/>
      <protection/>
    </xf>
    <xf numFmtId="0" fontId="20" fillId="0" borderId="0" xfId="0" applyFont="1" applyBorder="1" applyAlignment="1">
      <alignment horizontal="center" vertical="top" wrapText="1"/>
    </xf>
    <xf numFmtId="4" fontId="20" fillId="0" borderId="0" xfId="0" applyNumberFormat="1" applyFont="1" applyBorder="1" applyAlignment="1">
      <alignment horizontal="center" vertical="top" wrapText="1"/>
    </xf>
    <xf numFmtId="3" fontId="20" fillId="0" borderId="0" xfId="0" applyNumberFormat="1" applyFont="1" applyBorder="1" applyAlignment="1">
      <alignment/>
    </xf>
    <xf numFmtId="172" fontId="20" fillId="33" borderId="0" xfId="0" applyNumberFormat="1" applyFont="1" applyFill="1" applyBorder="1" applyAlignment="1">
      <alignment/>
    </xf>
    <xf numFmtId="172" fontId="20" fillId="0" borderId="0" xfId="0" applyNumberFormat="1" applyFont="1" applyFill="1" applyBorder="1" applyAlignment="1">
      <alignment/>
    </xf>
    <xf numFmtId="169" fontId="25" fillId="0" borderId="0" xfId="57" applyNumberFormat="1" applyFont="1" applyFill="1" applyBorder="1" applyAlignment="1">
      <alignment horizontal="center"/>
      <protection/>
    </xf>
    <xf numFmtId="0" fontId="43" fillId="0" borderId="0" xfId="57" applyFont="1" applyFill="1" applyBorder="1" applyAlignment="1">
      <alignment horizontal="left" vertical="top"/>
      <protection/>
    </xf>
    <xf numFmtId="0" fontId="43" fillId="0" borderId="0" xfId="57" applyFont="1" applyBorder="1">
      <alignment/>
      <protection/>
    </xf>
    <xf numFmtId="0" fontId="20" fillId="0" borderId="12" xfId="0" applyFont="1" applyBorder="1" applyAlignment="1">
      <alignment vertical="top"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43" fillId="33" borderId="21" xfId="0" applyFont="1" applyFill="1" applyBorder="1" applyAlignment="1">
      <alignment horizontal="center" vertical="center"/>
    </xf>
    <xf numFmtId="0" fontId="43" fillId="33" borderId="22" xfId="0" applyFont="1" applyFill="1" applyBorder="1" applyAlignment="1">
      <alignment horizontal="center"/>
    </xf>
    <xf numFmtId="4" fontId="25" fillId="0" borderId="0" xfId="57" applyNumberFormat="1" applyFont="1" applyBorder="1" applyAlignment="1">
      <alignment horizontal="center"/>
      <protection/>
    </xf>
    <xf numFmtId="4" fontId="25" fillId="33" borderId="12" xfId="57" applyNumberFormat="1" applyFont="1" applyFill="1" applyBorder="1" applyAlignment="1">
      <alignment horizontal="center"/>
      <protection/>
    </xf>
    <xf numFmtId="0" fontId="43" fillId="0" borderId="18" xfId="57" applyFont="1" applyFill="1" applyBorder="1" applyAlignment="1">
      <alignment horizontal="center"/>
      <protection/>
    </xf>
    <xf numFmtId="170" fontId="43" fillId="33" borderId="23" xfId="57" applyNumberFormat="1" applyFont="1" applyFill="1" applyBorder="1" applyAlignment="1">
      <alignment horizontal="center"/>
      <protection/>
    </xf>
    <xf numFmtId="0" fontId="20" fillId="33" borderId="0" xfId="0" applyFont="1" applyFill="1" applyBorder="1" applyAlignment="1">
      <alignment/>
    </xf>
    <xf numFmtId="168" fontId="20" fillId="0" borderId="0" xfId="0" applyNumberFormat="1" applyFont="1" applyFill="1" applyAlignment="1">
      <alignment/>
    </xf>
    <xf numFmtId="3" fontId="25" fillId="33" borderId="0" xfId="57" applyNumberFormat="1" applyFont="1" applyFill="1" applyAlignment="1">
      <alignment horizontal="right" vertical="center"/>
      <protection/>
    </xf>
    <xf numFmtId="0" fontId="20" fillId="0" borderId="0" xfId="0" applyFont="1" applyAlignment="1">
      <alignment vertical="top"/>
    </xf>
    <xf numFmtId="0" fontId="20" fillId="0" borderId="0" xfId="0" applyFont="1" applyAlignment="1">
      <alignment vertical="top" wrapText="1"/>
    </xf>
    <xf numFmtId="0" fontId="20" fillId="0" borderId="0" xfId="0" applyFont="1" applyFill="1" applyAlignment="1">
      <alignment horizontal="left" vertical="center" wrapText="1"/>
    </xf>
    <xf numFmtId="0" fontId="20" fillId="0" borderId="0" xfId="0" applyFont="1" applyFill="1" applyBorder="1" applyAlignment="1">
      <alignment/>
    </xf>
    <xf numFmtId="3" fontId="20" fillId="0" borderId="0" xfId="0" applyNumberFormat="1" applyFont="1" applyAlignment="1">
      <alignment vertical="top" wrapText="1"/>
    </xf>
    <xf numFmtId="0" fontId="20" fillId="0" borderId="0" xfId="0" applyFont="1" applyAlignment="1">
      <alignment vertical="center"/>
    </xf>
    <xf numFmtId="0" fontId="20" fillId="0" borderId="0" xfId="0" applyFont="1" applyAlignment="1">
      <alignment horizontal="left" vertical="top" wrapText="1"/>
    </xf>
    <xf numFmtId="0" fontId="20" fillId="0" borderId="16" xfId="0" applyFont="1" applyBorder="1" applyAlignment="1">
      <alignment horizontal="left" vertical="top" wrapText="1"/>
    </xf>
    <xf numFmtId="0" fontId="20" fillId="0" borderId="0" xfId="0" applyFont="1" applyBorder="1" applyAlignment="1">
      <alignment horizontal="left" vertical="top" wrapText="1"/>
    </xf>
    <xf numFmtId="0" fontId="20" fillId="0" borderId="12" xfId="0" applyFont="1" applyBorder="1" applyAlignment="1">
      <alignment horizontal="left" vertical="top" wrapText="1"/>
    </xf>
    <xf numFmtId="0" fontId="43" fillId="0" borderId="10" xfId="0" applyFont="1" applyBorder="1" applyAlignment="1">
      <alignment horizontal="center" vertical="center" wrapText="1"/>
    </xf>
    <xf numFmtId="0" fontId="21" fillId="0" borderId="10" xfId="59" applyFont="1" applyBorder="1" applyAlignment="1">
      <alignment horizontal="center" vertical="center" wrapText="1"/>
      <protection/>
    </xf>
    <xf numFmtId="0" fontId="21" fillId="0" borderId="20" xfId="59" applyFont="1" applyBorder="1" applyAlignment="1">
      <alignment horizontal="left" vertical="center" wrapText="1" indent="1"/>
      <protection/>
    </xf>
    <xf numFmtId="173" fontId="20" fillId="0" borderId="20" xfId="59" applyNumberFormat="1" applyFont="1" applyBorder="1" applyAlignment="1">
      <alignment horizontal="right" vertical="center" wrapText="1" indent="1"/>
      <protection/>
    </xf>
    <xf numFmtId="169" fontId="20" fillId="0" borderId="20" xfId="59" applyNumberFormat="1" applyFont="1" applyBorder="1" applyAlignment="1">
      <alignment horizontal="right" vertical="center" wrapText="1"/>
      <protection/>
    </xf>
    <xf numFmtId="0" fontId="21" fillId="0" borderId="24" xfId="59" applyFont="1" applyBorder="1" applyAlignment="1">
      <alignment horizontal="left" vertical="center" wrapText="1" indent="1"/>
      <protection/>
    </xf>
    <xf numFmtId="3" fontId="20" fillId="0" borderId="24" xfId="59" applyNumberFormat="1" applyFont="1" applyBorder="1" applyAlignment="1">
      <alignment horizontal="right" vertical="center" wrapText="1" indent="1"/>
      <protection/>
    </xf>
    <xf numFmtId="169" fontId="20" fillId="0" borderId="24" xfId="59" applyNumberFormat="1" applyFont="1" applyBorder="1" applyAlignment="1">
      <alignment horizontal="right" vertical="center" wrapText="1"/>
      <protection/>
    </xf>
    <xf numFmtId="0" fontId="20" fillId="0" borderId="24" xfId="59" applyFont="1" applyBorder="1" applyAlignment="1">
      <alignment horizontal="left" vertical="center" wrapText="1" indent="2"/>
      <protection/>
    </xf>
    <xf numFmtId="0" fontId="20" fillId="0" borderId="24" xfId="59" applyFont="1" applyBorder="1" applyAlignment="1">
      <alignment horizontal="left" vertical="center" wrapText="1" indent="3"/>
      <protection/>
    </xf>
    <xf numFmtId="169" fontId="20" fillId="0" borderId="24" xfId="59" applyNumberFormat="1" applyFont="1" applyBorder="1" applyAlignment="1">
      <alignment horizontal="right" vertical="center" wrapText="1" indent="1"/>
      <protection/>
    </xf>
    <xf numFmtId="176" fontId="20" fillId="0" borderId="24" xfId="59" applyNumberFormat="1" applyFont="1" applyBorder="1" applyAlignment="1">
      <alignment horizontal="right" vertical="center" wrapText="1"/>
      <protection/>
    </xf>
    <xf numFmtId="0" fontId="20" fillId="0" borderId="24" xfId="59" applyFont="1" applyBorder="1" applyAlignment="1">
      <alignment horizontal="left" vertical="center" wrapText="1" indent="1"/>
      <protection/>
    </xf>
    <xf numFmtId="0" fontId="20" fillId="0" borderId="24" xfId="59" applyFont="1" applyBorder="1" applyAlignment="1">
      <alignment horizontal="right" vertical="center" wrapText="1" indent="1"/>
      <protection/>
    </xf>
    <xf numFmtId="0" fontId="20" fillId="0" borderId="24" xfId="59" applyFont="1" applyBorder="1" applyAlignment="1">
      <alignment horizontal="left" vertical="center" wrapText="1" indent="4"/>
      <protection/>
    </xf>
    <xf numFmtId="1" fontId="20" fillId="0" borderId="24" xfId="59" applyNumberFormat="1" applyFont="1" applyBorder="1" applyAlignment="1">
      <alignment horizontal="right" vertical="center" wrapText="1" indent="1"/>
      <protection/>
    </xf>
    <xf numFmtId="0" fontId="20" fillId="0" borderId="25" xfId="59" applyFont="1" applyBorder="1" applyAlignment="1">
      <alignment horizontal="left" vertical="center" wrapText="1" indent="1"/>
      <protection/>
    </xf>
    <xf numFmtId="3" fontId="20" fillId="0" borderId="25" xfId="59" applyNumberFormat="1" applyFont="1" applyBorder="1" applyAlignment="1">
      <alignment horizontal="right" vertical="center" wrapText="1" indent="1"/>
      <protection/>
    </xf>
    <xf numFmtId="169" fontId="20" fillId="0" borderId="25" xfId="59" applyNumberFormat="1" applyFont="1" applyBorder="1" applyAlignment="1">
      <alignment horizontal="right" vertical="center" wrapText="1"/>
      <protection/>
    </xf>
    <xf numFmtId="0" fontId="45" fillId="0" borderId="0" xfId="53" applyFont="1" applyAlignment="1">
      <alignment vertical="top" wrapText="1"/>
    </xf>
    <xf numFmtId="0" fontId="20" fillId="0" borderId="0" xfId="59" applyFont="1" applyBorder="1" applyAlignment="1">
      <alignment horizontal="left" vertical="top" wrapText="1"/>
      <protection/>
    </xf>
    <xf numFmtId="0" fontId="20" fillId="0" borderId="0" xfId="58" applyFont="1">
      <alignment/>
      <protection/>
    </xf>
    <xf numFmtId="0" fontId="21" fillId="0" borderId="0" xfId="0" applyFont="1" applyAlignment="1">
      <alignment/>
    </xf>
    <xf numFmtId="0" fontId="5" fillId="34" borderId="26" xfId="0" applyFont="1" applyFill="1" applyBorder="1" applyAlignment="1">
      <alignment horizontal="center"/>
    </xf>
    <xf numFmtId="0" fontId="23" fillId="0" borderId="0" xfId="0" applyFont="1" applyAlignment="1">
      <alignment wrapText="1"/>
    </xf>
    <xf numFmtId="0" fontId="24" fillId="0" borderId="0" xfId="0" applyFont="1" applyAlignment="1">
      <alignment wrapText="1"/>
    </xf>
    <xf numFmtId="0" fontId="20" fillId="0" borderId="0" xfId="58" applyFont="1" applyAlignment="1">
      <alignment horizontal="left" vertical="top" wrapText="1"/>
      <protection/>
    </xf>
    <xf numFmtId="3" fontId="20" fillId="0" borderId="0" xfId="58" applyNumberFormat="1" applyFont="1" applyAlignment="1">
      <alignment horizontal="left" vertical="top" wrapText="1"/>
      <protection/>
    </xf>
    <xf numFmtId="0" fontId="20" fillId="0" borderId="0" xfId="58" applyFont="1" applyFill="1">
      <alignment/>
      <protection/>
    </xf>
    <xf numFmtId="0" fontId="21" fillId="0" borderId="0" xfId="58" applyFont="1">
      <alignment/>
      <protection/>
    </xf>
    <xf numFmtId="3" fontId="20" fillId="0" borderId="0" xfId="58" applyNumberFormat="1" applyFont="1" applyFill="1">
      <alignment/>
      <protection/>
    </xf>
    <xf numFmtId="168" fontId="20" fillId="33" borderId="0" xfId="58" applyNumberFormat="1" applyFont="1" applyFill="1">
      <alignment/>
      <protection/>
    </xf>
    <xf numFmtId="0" fontId="5" fillId="34" borderId="27" xfId="0" applyFont="1" applyFill="1" applyBorder="1" applyAlignment="1">
      <alignment horizontal="center"/>
    </xf>
    <xf numFmtId="0" fontId="29" fillId="35" borderId="28" xfId="0" applyFont="1" applyFill="1" applyBorder="1" applyAlignment="1">
      <alignment/>
    </xf>
    <xf numFmtId="0" fontId="29" fillId="35" borderId="29" xfId="0" applyFont="1" applyFill="1" applyBorder="1" applyAlignment="1">
      <alignment/>
    </xf>
    <xf numFmtId="0" fontId="29" fillId="35" borderId="30" xfId="0" applyFont="1" applyFill="1" applyBorder="1" applyAlignment="1">
      <alignment/>
    </xf>
    <xf numFmtId="0" fontId="29" fillId="35" borderId="31" xfId="0" applyFont="1" applyFill="1" applyBorder="1" applyAlignment="1">
      <alignment horizontal="center"/>
    </xf>
    <xf numFmtId="0" fontId="29" fillId="35" borderId="32" xfId="0" applyFont="1" applyFill="1" applyBorder="1" applyAlignment="1">
      <alignment horizontal="center"/>
    </xf>
    <xf numFmtId="0" fontId="21" fillId="0" borderId="0" xfId="0" applyFont="1" applyAlignment="1">
      <alignment/>
    </xf>
    <xf numFmtId="0" fontId="20" fillId="0" borderId="0" xfId="0" applyFont="1" applyAlignment="1">
      <alignment/>
    </xf>
    <xf numFmtId="171" fontId="20" fillId="0" borderId="0" xfId="0" applyNumberFormat="1" applyFont="1" applyAlignment="1">
      <alignment horizontal="center"/>
    </xf>
    <xf numFmtId="0" fontId="20" fillId="0" borderId="0" xfId="0" applyFont="1" applyAlignment="1">
      <alignment horizontal="center"/>
    </xf>
    <xf numFmtId="0" fontId="21" fillId="0" borderId="0" xfId="0" applyFont="1" applyBorder="1" applyAlignment="1">
      <alignment/>
    </xf>
    <xf numFmtId="3" fontId="21" fillId="0" borderId="0" xfId="0" applyNumberFormat="1" applyFont="1" applyBorder="1" applyAlignment="1">
      <alignment/>
    </xf>
    <xf numFmtId="0" fontId="21" fillId="0" borderId="0" xfId="0" applyFont="1" applyBorder="1" applyAlignment="1">
      <alignment/>
    </xf>
    <xf numFmtId="0" fontId="20" fillId="0" borderId="0" xfId="0" applyFont="1" applyBorder="1" applyAlignment="1">
      <alignment horizontal="center"/>
    </xf>
    <xf numFmtId="0" fontId="20" fillId="33" borderId="0" xfId="0" applyFont="1" applyFill="1" applyBorder="1" applyAlignment="1">
      <alignment/>
    </xf>
    <xf numFmtId="9" fontId="20" fillId="33" borderId="0" xfId="0" applyNumberFormat="1" applyFont="1" applyFill="1" applyBorder="1" applyAlignment="1">
      <alignment/>
    </xf>
    <xf numFmtId="0" fontId="20" fillId="0" borderId="0" xfId="53" applyFont="1" applyFill="1" applyAlignment="1">
      <alignment vertical="top" wrapText="1"/>
    </xf>
    <xf numFmtId="0" fontId="25" fillId="0" borderId="0" xfId="57" applyFont="1" applyAlignment="1">
      <alignment horizontal="left" vertical="top" wrapText="1"/>
      <protection/>
    </xf>
    <xf numFmtId="0" fontId="20" fillId="0" borderId="0" xfId="59" applyFont="1" applyBorder="1" applyAlignment="1">
      <alignment horizontal="left" vertical="top" wrapText="1"/>
      <protection/>
    </xf>
    <xf numFmtId="0" fontId="21" fillId="0" borderId="10" xfId="59" applyFont="1" applyBorder="1" applyAlignment="1">
      <alignment horizontal="center" vertical="center" wrapText="1"/>
      <protection/>
    </xf>
    <xf numFmtId="1" fontId="21" fillId="0" borderId="10" xfId="59" applyNumberFormat="1" applyFont="1" applyBorder="1" applyAlignment="1">
      <alignment horizontal="center" vertical="center" wrapText="1"/>
      <protection/>
    </xf>
    <xf numFmtId="0" fontId="20" fillId="0" borderId="0" xfId="58" applyFont="1" applyAlignment="1">
      <alignment horizontal="left" vertical="top" wrapText="1"/>
      <protection/>
    </xf>
    <xf numFmtId="0" fontId="21" fillId="0" borderId="0" xfId="0" applyFont="1" applyAlignment="1">
      <alignment/>
    </xf>
    <xf numFmtId="0" fontId="20" fillId="0" borderId="0" xfId="0" applyFont="1" applyAlignment="1">
      <alignment/>
    </xf>
    <xf numFmtId="0" fontId="20" fillId="0" borderId="0" xfId="0" applyFont="1" applyAlignment="1">
      <alignment horizontal="left" vertical="top" wrapText="1"/>
    </xf>
    <xf numFmtId="0" fontId="20" fillId="0" borderId="33" xfId="0" applyFont="1" applyBorder="1" applyAlignment="1">
      <alignment horizontal="left" vertical="top" wrapText="1"/>
    </xf>
    <xf numFmtId="0" fontId="20" fillId="0" borderId="34" xfId="0" applyFont="1" applyBorder="1" applyAlignment="1">
      <alignment horizontal="left" vertical="top" wrapText="1"/>
    </xf>
    <xf numFmtId="0" fontId="20" fillId="0" borderId="35" xfId="0" applyFont="1" applyBorder="1" applyAlignment="1">
      <alignment horizontal="left" vertical="top" wrapText="1"/>
    </xf>
    <xf numFmtId="0" fontId="20" fillId="0" borderId="16" xfId="0" applyFont="1" applyBorder="1" applyAlignment="1">
      <alignment horizontal="left" vertical="top" wrapText="1"/>
    </xf>
    <xf numFmtId="0" fontId="20" fillId="0" borderId="0" xfId="0" applyFont="1" applyBorder="1" applyAlignment="1">
      <alignment horizontal="left" vertical="top" wrapText="1"/>
    </xf>
    <xf numFmtId="0" fontId="20" fillId="0" borderId="12" xfId="0" applyFont="1" applyBorder="1" applyAlignment="1">
      <alignment horizontal="left" vertical="top" wrapText="1"/>
    </xf>
    <xf numFmtId="0" fontId="43" fillId="0" borderId="10" xfId="0" applyFont="1" applyBorder="1" applyAlignment="1">
      <alignment horizontal="center" vertical="center" wrapText="1"/>
    </xf>
    <xf numFmtId="3" fontId="43" fillId="33" borderId="36" xfId="57" applyNumberFormat="1" applyFont="1" applyFill="1" applyBorder="1" applyAlignment="1">
      <alignment horizontal="center"/>
      <protection/>
    </xf>
    <xf numFmtId="3" fontId="43" fillId="33" borderId="37" xfId="57" applyNumberFormat="1" applyFont="1" applyFill="1" applyBorder="1" applyAlignment="1">
      <alignment horizontal="center"/>
      <protection/>
    </xf>
    <xf numFmtId="0" fontId="21" fillId="0" borderId="0"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4857750</xdr:colOff>
      <xdr:row>0</xdr:row>
      <xdr:rowOff>1228725</xdr:rowOff>
    </xdr:to>
    <xdr:pic>
      <xdr:nvPicPr>
        <xdr:cNvPr id="1" name="Picture 2" descr="JustFacts_Title2"/>
        <xdr:cNvPicPr preferRelativeResize="1">
          <a:picLocks noChangeAspect="1"/>
        </xdr:cNvPicPr>
      </xdr:nvPicPr>
      <xdr:blipFill>
        <a:blip r:embed="rId1"/>
        <a:stretch>
          <a:fillRect/>
        </a:stretch>
      </xdr:blipFill>
      <xdr:spPr>
        <a:xfrm>
          <a:off x="0" y="0"/>
          <a:ext cx="4857750" cy="1228725"/>
        </a:xfrm>
        <a:prstGeom prst="rect">
          <a:avLst/>
        </a:prstGeom>
        <a:noFill/>
        <a:ln w="9525" cmpd="sng">
          <a:noFill/>
        </a:ln>
      </xdr:spPr>
    </xdr:pic>
    <xdr:clientData/>
  </xdr:twoCellAnchor>
  <xdr:twoCellAnchor>
    <xdr:from>
      <xdr:col>0</xdr:col>
      <xdr:colOff>0</xdr:colOff>
      <xdr:row>0</xdr:row>
      <xdr:rowOff>0</xdr:rowOff>
    </xdr:from>
    <xdr:to>
      <xdr:col>0</xdr:col>
      <xdr:colOff>4857750</xdr:colOff>
      <xdr:row>1</xdr:row>
      <xdr:rowOff>0</xdr:rowOff>
    </xdr:to>
    <xdr:pic>
      <xdr:nvPicPr>
        <xdr:cNvPr id="2" name="Picture 2" descr="JustFacts_Title2"/>
        <xdr:cNvPicPr preferRelativeResize="1">
          <a:picLocks noChangeAspect="1"/>
        </xdr:cNvPicPr>
      </xdr:nvPicPr>
      <xdr:blipFill>
        <a:blip r:embed="rId1"/>
        <a:stretch>
          <a:fillRect/>
        </a:stretch>
      </xdr:blipFill>
      <xdr:spPr>
        <a:xfrm>
          <a:off x="0" y="0"/>
          <a:ext cx="485775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stfacts.com/news_2016_poll_voter_knowledge.as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A17"/>
  <sheetViews>
    <sheetView tabSelected="1" zoomScalePageLayoutView="0" workbookViewId="0" topLeftCell="A1">
      <selection activeCell="A122" sqref="A122"/>
    </sheetView>
  </sheetViews>
  <sheetFormatPr defaultColWidth="9.140625" defaultRowHeight="12.75"/>
  <cols>
    <col min="1" max="1" width="86.57421875" style="75" customWidth="1"/>
    <col min="2" max="16384" width="8.8515625" style="74" customWidth="1"/>
  </cols>
  <sheetData>
    <row r="1" ht="96.75" customHeight="1"/>
    <row r="3" ht="42.75">
      <c r="A3" s="132" t="s">
        <v>201</v>
      </c>
    </row>
    <row r="5" ht="30.75" customHeight="1">
      <c r="A5" s="103" t="s">
        <v>195</v>
      </c>
    </row>
    <row r="7" ht="28.5">
      <c r="A7" s="103" t="s">
        <v>196</v>
      </c>
    </row>
    <row r="9" ht="14.25">
      <c r="A9" s="103" t="s">
        <v>197</v>
      </c>
    </row>
    <row r="11" ht="14.25">
      <c r="A11" s="103" t="s">
        <v>198</v>
      </c>
    </row>
    <row r="13" ht="14.25">
      <c r="A13" s="103" t="s">
        <v>199</v>
      </c>
    </row>
    <row r="15" ht="28.5">
      <c r="A15" s="103" t="s">
        <v>148</v>
      </c>
    </row>
    <row r="17" ht="28.5">
      <c r="A17" s="103" t="s">
        <v>200</v>
      </c>
    </row>
  </sheetData>
  <sheetProtection/>
  <hyperlinks>
    <hyperlink ref="A11" location="'Federal Debt'!A1" display="The national debt grew by 51% over the past five years."/>
    <hyperlink ref="A13" location="GDP!A1" display="The U.S. economy grew by 20% over the past five years."/>
    <hyperlink ref="A15" location="Landfills!A1" display="If the U.S. stopped recycling and buried all of its trash for the next 100 years in a single landfill that was 30 feet high, it would cover 0.05% of the nation's land area."/>
    <hyperlink ref="A5" location="'Consumer Spending'!A1" display="The average U.S. household spends about $26,000 per year on food, housing, and clothing combined."/>
    <hyperlink ref="A9" location="'Consumer Debt'!A1" display="Consumer debt is $108,000 per household."/>
    <hyperlink ref="A17" location="'Global Electricty'!A1" display="Coal power plants produce about 39% of the world's electricity, as compared to  21% for natural gas, 12% for nuclear, and 0.7% for solar. "/>
    <hyperlink ref="A7" location="'Government Spending'!A1" display="In 2014, federal, state and local governments spent a combined total of $5.9 trillion or an average of $47,000 for every household in the U.S. "/>
    <hyperlink ref="A3" r:id="rId1" display="Data and calculations for &quot;Poll Shows Voters Are Broadly Ignorant About Issues That Impact Them.&quot; By James D. Agresti. Just Facts, October 25, 2016. http://www.justfacts.com/news_2016_poll_voter_knowledge.asp"/>
  </hyperlinks>
  <printOptions/>
  <pageMargins left="0.7" right="0.7" top="0.75" bottom="0.75" header="0.3" footer="0.3"/>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dimension ref="A1:F31"/>
  <sheetViews>
    <sheetView zoomScalePageLayoutView="0" workbookViewId="0" topLeftCell="A1">
      <selection activeCell="A1" sqref="A1:F1"/>
    </sheetView>
  </sheetViews>
  <sheetFormatPr defaultColWidth="9.140625" defaultRowHeight="12.75"/>
  <cols>
    <col min="1" max="1" width="30.140625" style="5" customWidth="1"/>
    <col min="2" max="4" width="9.140625" style="5" bestFit="1" customWidth="1"/>
    <col min="5" max="6" width="13.421875" style="5" customWidth="1"/>
    <col min="7" max="16384" width="8.8515625" style="5" customWidth="1"/>
  </cols>
  <sheetData>
    <row r="1" spans="1:6" ht="28.5" customHeight="1">
      <c r="A1" s="133" t="s">
        <v>156</v>
      </c>
      <c r="B1" s="133"/>
      <c r="C1" s="133"/>
      <c r="D1" s="133"/>
      <c r="E1" s="133"/>
      <c r="F1" s="133"/>
    </row>
    <row r="2" spans="1:6" ht="29.25" customHeight="1">
      <c r="A2" s="134" t="s">
        <v>157</v>
      </c>
      <c r="B2" s="134"/>
      <c r="C2" s="134"/>
      <c r="D2" s="134"/>
      <c r="E2" s="134"/>
      <c r="F2" s="134"/>
    </row>
    <row r="3" spans="1:6" ht="14.25">
      <c r="A3" s="104"/>
      <c r="B3" s="104"/>
      <c r="C3" s="104"/>
      <c r="D3" s="104"/>
      <c r="E3" s="104"/>
      <c r="F3" s="104"/>
    </row>
    <row r="4" spans="1:6" ht="14.25">
      <c r="A4" s="135" t="s">
        <v>61</v>
      </c>
      <c r="B4" s="136">
        <v>2013</v>
      </c>
      <c r="C4" s="136">
        <v>2014</v>
      </c>
      <c r="D4" s="136">
        <v>2015</v>
      </c>
      <c r="E4" s="135" t="s">
        <v>158</v>
      </c>
      <c r="F4" s="135"/>
    </row>
    <row r="5" spans="1:6" ht="14.25">
      <c r="A5" s="135"/>
      <c r="B5" s="136"/>
      <c r="C5" s="136"/>
      <c r="D5" s="136"/>
      <c r="E5" s="85" t="s">
        <v>159</v>
      </c>
      <c r="F5" s="85" t="s">
        <v>160</v>
      </c>
    </row>
    <row r="6" spans="1:6" ht="14.25">
      <c r="A6" s="86" t="s">
        <v>75</v>
      </c>
      <c r="B6" s="87">
        <v>63784</v>
      </c>
      <c r="C6" s="87">
        <v>66877</v>
      </c>
      <c r="D6" s="87">
        <v>69629</v>
      </c>
      <c r="E6" s="88">
        <v>4.8</v>
      </c>
      <c r="F6" s="88">
        <v>4.1</v>
      </c>
    </row>
    <row r="7" spans="1:6" ht="14.25">
      <c r="A7" s="89" t="s">
        <v>76</v>
      </c>
      <c r="B7" s="90">
        <v>51100</v>
      </c>
      <c r="C7" s="90">
        <v>53495</v>
      </c>
      <c r="D7" s="90">
        <v>55978</v>
      </c>
      <c r="E7" s="91">
        <v>4.7</v>
      </c>
      <c r="F7" s="91">
        <v>4.6</v>
      </c>
    </row>
    <row r="8" spans="1:6" ht="14.25">
      <c r="A8" s="92" t="s">
        <v>77</v>
      </c>
      <c r="B8" s="90">
        <v>6602</v>
      </c>
      <c r="C8" s="90">
        <v>6759</v>
      </c>
      <c r="D8" s="90">
        <v>7023</v>
      </c>
      <c r="E8" s="91">
        <v>2.4</v>
      </c>
      <c r="F8" s="91">
        <v>3.9</v>
      </c>
    </row>
    <row r="9" spans="1:6" ht="14.25">
      <c r="A9" s="93" t="s">
        <v>78</v>
      </c>
      <c r="B9" s="90">
        <v>3977</v>
      </c>
      <c r="C9" s="90">
        <v>3971</v>
      </c>
      <c r="D9" s="90">
        <v>4015</v>
      </c>
      <c r="E9" s="91">
        <v>-0.2</v>
      </c>
      <c r="F9" s="91">
        <v>1.1</v>
      </c>
    </row>
    <row r="10" spans="1:6" ht="14.25">
      <c r="A10" s="93" t="s">
        <v>79</v>
      </c>
      <c r="B10" s="90">
        <v>2625</v>
      </c>
      <c r="C10" s="90">
        <v>2787</v>
      </c>
      <c r="D10" s="90">
        <v>3008</v>
      </c>
      <c r="E10" s="91">
        <v>6.2</v>
      </c>
      <c r="F10" s="91">
        <v>7.9</v>
      </c>
    </row>
    <row r="11" spans="1:6" ht="14.25">
      <c r="A11" s="92" t="s">
        <v>80</v>
      </c>
      <c r="B11" s="90">
        <v>17148</v>
      </c>
      <c r="C11" s="90">
        <v>17798</v>
      </c>
      <c r="D11" s="90">
        <v>18409</v>
      </c>
      <c r="E11" s="91">
        <v>3.8</v>
      </c>
      <c r="F11" s="91">
        <v>3.4</v>
      </c>
    </row>
    <row r="12" spans="1:6" ht="14.25">
      <c r="A12" s="93" t="s">
        <v>161</v>
      </c>
      <c r="B12" s="90">
        <v>10080</v>
      </c>
      <c r="C12" s="90">
        <v>10491</v>
      </c>
      <c r="D12" s="90">
        <v>10742</v>
      </c>
      <c r="E12" s="91">
        <v>4.1</v>
      </c>
      <c r="F12" s="91">
        <v>2.4</v>
      </c>
    </row>
    <row r="13" spans="1:6" ht="14.25">
      <c r="A13" s="93" t="s">
        <v>162</v>
      </c>
      <c r="B13" s="90">
        <v>3737</v>
      </c>
      <c r="C13" s="90">
        <v>3921</v>
      </c>
      <c r="D13" s="90">
        <v>3885</v>
      </c>
      <c r="E13" s="91">
        <v>4.9</v>
      </c>
      <c r="F13" s="94">
        <v>-0.9</v>
      </c>
    </row>
    <row r="14" spans="1:6" ht="28.5">
      <c r="A14" s="93" t="s">
        <v>163</v>
      </c>
      <c r="B14" s="90">
        <v>1542</v>
      </c>
      <c r="C14" s="90">
        <v>1581</v>
      </c>
      <c r="D14" s="90">
        <v>1818</v>
      </c>
      <c r="E14" s="91">
        <v>2.5</v>
      </c>
      <c r="F14" s="95">
        <v>15</v>
      </c>
    </row>
    <row r="15" spans="1:6" ht="14.25">
      <c r="A15" s="96" t="s">
        <v>81</v>
      </c>
      <c r="B15" s="90">
        <v>1604</v>
      </c>
      <c r="C15" s="90">
        <v>1786</v>
      </c>
      <c r="D15" s="90">
        <v>1846</v>
      </c>
      <c r="E15" s="91">
        <v>11.3</v>
      </c>
      <c r="F15" s="91">
        <v>3.4</v>
      </c>
    </row>
    <row r="16" spans="1:6" ht="14.25">
      <c r="A16" s="96" t="s">
        <v>82</v>
      </c>
      <c r="B16" s="90">
        <v>9004</v>
      </c>
      <c r="C16" s="90">
        <v>9073</v>
      </c>
      <c r="D16" s="90">
        <v>9503</v>
      </c>
      <c r="E16" s="91">
        <v>0.8</v>
      </c>
      <c r="F16" s="91">
        <v>4.7</v>
      </c>
    </row>
    <row r="17" spans="1:6" ht="14.25">
      <c r="A17" s="93" t="s">
        <v>164</v>
      </c>
      <c r="B17" s="90">
        <v>3271</v>
      </c>
      <c r="C17" s="90">
        <v>3301</v>
      </c>
      <c r="D17" s="90">
        <v>3997</v>
      </c>
      <c r="E17" s="91">
        <v>0.9</v>
      </c>
      <c r="F17" s="91">
        <v>21.1</v>
      </c>
    </row>
    <row r="18" spans="1:6" s="1" customFormat="1" ht="14.25">
      <c r="A18" s="93" t="s">
        <v>83</v>
      </c>
      <c r="B18" s="90">
        <v>2611</v>
      </c>
      <c r="C18" s="90">
        <v>2468</v>
      </c>
      <c r="D18" s="90">
        <v>2090</v>
      </c>
      <c r="E18" s="91">
        <v>-5.5</v>
      </c>
      <c r="F18" s="91">
        <v>-15.3</v>
      </c>
    </row>
    <row r="19" spans="1:6" ht="14.25">
      <c r="A19" s="92" t="s">
        <v>84</v>
      </c>
      <c r="B19" s="90">
        <v>3631</v>
      </c>
      <c r="C19" s="90">
        <v>4290</v>
      </c>
      <c r="D19" s="90">
        <v>4342</v>
      </c>
      <c r="E19" s="97" t="s">
        <v>165</v>
      </c>
      <c r="F19" s="91">
        <v>1.2</v>
      </c>
    </row>
    <row r="20" spans="1:6" ht="14.25">
      <c r="A20" s="93" t="s">
        <v>85</v>
      </c>
      <c r="B20" s="90">
        <v>2229</v>
      </c>
      <c r="C20" s="90">
        <v>2868</v>
      </c>
      <c r="D20" s="90">
        <v>2977</v>
      </c>
      <c r="E20" s="97" t="s">
        <v>165</v>
      </c>
      <c r="F20" s="91">
        <v>3.8</v>
      </c>
    </row>
    <row r="21" spans="1:6" ht="14.25">
      <c r="A21" s="92" t="s">
        <v>86</v>
      </c>
      <c r="B21" s="90">
        <v>2482</v>
      </c>
      <c r="C21" s="90">
        <v>2728</v>
      </c>
      <c r="D21" s="90">
        <v>2842</v>
      </c>
      <c r="E21" s="91">
        <v>9.9</v>
      </c>
      <c r="F21" s="91">
        <v>4.2</v>
      </c>
    </row>
    <row r="22" spans="1:6" ht="14.25">
      <c r="A22" s="92" t="s">
        <v>166</v>
      </c>
      <c r="B22" s="90">
        <v>1138</v>
      </c>
      <c r="C22" s="90">
        <v>1236</v>
      </c>
      <c r="D22" s="90">
        <v>1315</v>
      </c>
      <c r="E22" s="91">
        <v>8.6</v>
      </c>
      <c r="F22" s="91">
        <v>6.4</v>
      </c>
    </row>
    <row r="23" spans="1:6" ht="14.25">
      <c r="A23" s="96" t="s">
        <v>87</v>
      </c>
      <c r="B23" s="90">
        <v>1834</v>
      </c>
      <c r="C23" s="90">
        <v>1788</v>
      </c>
      <c r="D23" s="90">
        <v>1819</v>
      </c>
      <c r="E23" s="91">
        <v>-2.5</v>
      </c>
      <c r="F23" s="91">
        <v>1.7</v>
      </c>
    </row>
    <row r="24" spans="1:6" ht="28.5">
      <c r="A24" s="92" t="s">
        <v>88</v>
      </c>
      <c r="B24" s="90">
        <v>5528</v>
      </c>
      <c r="C24" s="90">
        <v>5726</v>
      </c>
      <c r="D24" s="90">
        <v>6349</v>
      </c>
      <c r="E24" s="91">
        <v>3.6</v>
      </c>
      <c r="F24" s="91">
        <v>10.9</v>
      </c>
    </row>
    <row r="25" spans="1:6" ht="28.5">
      <c r="A25" s="98" t="s">
        <v>167</v>
      </c>
      <c r="B25" s="99">
        <v>319</v>
      </c>
      <c r="C25" s="99">
        <v>327</v>
      </c>
      <c r="D25" s="99">
        <v>333</v>
      </c>
      <c r="E25" s="91">
        <v>2.5</v>
      </c>
      <c r="F25" s="91">
        <v>1.8</v>
      </c>
    </row>
    <row r="26" spans="1:6" ht="28.5">
      <c r="A26" s="98" t="s">
        <v>168</v>
      </c>
      <c r="B26" s="90">
        <v>5209</v>
      </c>
      <c r="C26" s="90">
        <v>5399</v>
      </c>
      <c r="D26" s="90">
        <v>6016</v>
      </c>
      <c r="E26" s="91">
        <v>3.6</v>
      </c>
      <c r="F26" s="91">
        <v>11.4</v>
      </c>
    </row>
    <row r="27" spans="1:6" ht="14.25">
      <c r="A27" s="100" t="s">
        <v>89</v>
      </c>
      <c r="B27" s="101">
        <v>2129</v>
      </c>
      <c r="C27" s="101">
        <v>2311</v>
      </c>
      <c r="D27" s="101">
        <v>2530</v>
      </c>
      <c r="E27" s="102">
        <v>8.5</v>
      </c>
      <c r="F27" s="102">
        <v>9.5</v>
      </c>
    </row>
    <row r="28" spans="1:6" ht="14.25">
      <c r="A28" s="6"/>
      <c r="B28" s="6"/>
      <c r="C28" s="6"/>
      <c r="D28" s="6"/>
      <c r="E28" s="6"/>
      <c r="F28" s="6"/>
    </row>
    <row r="29" ht="14.25">
      <c r="A29" s="4" t="s">
        <v>15</v>
      </c>
    </row>
    <row r="30" spans="1:6" ht="14.25">
      <c r="A30" s="21" t="s">
        <v>90</v>
      </c>
      <c r="B30" s="9">
        <f>B8+B11+B15</f>
        <v>25354</v>
      </c>
      <c r="C30" s="9">
        <f>C8+C11+C15</f>
        <v>26343</v>
      </c>
      <c r="D30" s="9">
        <f>D8+D11+D15</f>
        <v>27278</v>
      </c>
      <c r="E30" s="6"/>
      <c r="F30" s="6"/>
    </row>
    <row r="31" spans="1:4" ht="28.5">
      <c r="A31" s="76" t="s">
        <v>91</v>
      </c>
      <c r="B31" s="73">
        <f>B8+B11+B15+B16+B19</f>
        <v>37989</v>
      </c>
      <c r="C31" s="73">
        <f>C8+C11+C15+C16+C19</f>
        <v>39706</v>
      </c>
      <c r="D31" s="73">
        <f>D8+D11+D15+D16+D19</f>
        <v>41123</v>
      </c>
    </row>
  </sheetData>
  <sheetProtection/>
  <mergeCells count="7">
    <mergeCell ref="A1:F1"/>
    <mergeCell ref="A2:F2"/>
    <mergeCell ref="A4:A5"/>
    <mergeCell ref="B4:B5"/>
    <mergeCell ref="C4:C5"/>
    <mergeCell ref="D4:D5"/>
    <mergeCell ref="E4:F4"/>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I1"/>
    </sheetView>
  </sheetViews>
  <sheetFormatPr defaultColWidth="9.140625" defaultRowHeight="12.75"/>
  <cols>
    <col min="1" max="1" width="15.7109375" style="105" customWidth="1"/>
    <col min="2" max="2" width="53.28125" style="105" customWidth="1"/>
    <col min="3" max="3" width="11.57421875" style="105" customWidth="1"/>
    <col min="4" max="16384" width="8.8515625" style="105" customWidth="1"/>
  </cols>
  <sheetData>
    <row r="1" spans="1:9" ht="28.5" customHeight="1">
      <c r="A1" s="137" t="s">
        <v>150</v>
      </c>
      <c r="B1" s="137"/>
      <c r="C1" s="137"/>
      <c r="D1" s="137"/>
      <c r="E1" s="137"/>
      <c r="F1" s="137"/>
      <c r="G1" s="137"/>
      <c r="H1" s="137"/>
      <c r="I1" s="137"/>
    </row>
    <row r="3" spans="1:9" ht="14.25">
      <c r="A3" s="106" t="s">
        <v>32</v>
      </c>
      <c r="B3" s="6"/>
      <c r="C3" s="6"/>
      <c r="G3" s="138"/>
      <c r="H3" s="139"/>
      <c r="I3" s="139"/>
    </row>
    <row r="4" spans="1:9" ht="14.25">
      <c r="A4" s="6" t="s">
        <v>31</v>
      </c>
      <c r="B4" s="6"/>
      <c r="C4" s="6"/>
      <c r="G4" s="139"/>
      <c r="H4" s="139"/>
      <c r="I4" s="139"/>
    </row>
    <row r="5" spans="1:9" ht="14.25">
      <c r="A5" s="6" t="s">
        <v>2</v>
      </c>
      <c r="B5" s="6"/>
      <c r="C5" s="6"/>
      <c r="G5" s="139"/>
      <c r="H5" s="139"/>
      <c r="I5" s="139"/>
    </row>
    <row r="6" spans="1:9" ht="14.25">
      <c r="A6" s="6" t="s">
        <v>169</v>
      </c>
      <c r="B6" s="6"/>
      <c r="C6" s="6"/>
      <c r="G6" s="139"/>
      <c r="H6" s="139"/>
      <c r="I6" s="139"/>
    </row>
    <row r="7" spans="7:9" ht="14.25">
      <c r="G7" s="6"/>
      <c r="H7" s="6"/>
      <c r="I7" s="6"/>
    </row>
    <row r="8" spans="1:3" ht="14.25">
      <c r="A8" s="107" t="s">
        <v>3</v>
      </c>
      <c r="B8" s="107" t="s">
        <v>4</v>
      </c>
      <c r="C8" s="107">
        <v>2015</v>
      </c>
    </row>
    <row r="9" spans="1:3" ht="14.25">
      <c r="A9" s="6">
        <v>1</v>
      </c>
      <c r="B9" s="106" t="s">
        <v>110</v>
      </c>
      <c r="C9" s="6">
        <v>5253.5</v>
      </c>
    </row>
    <row r="10" spans="1:3" ht="14.25">
      <c r="A10" s="6">
        <v>2</v>
      </c>
      <c r="B10" s="6" t="s">
        <v>30</v>
      </c>
      <c r="C10" s="6">
        <v>3713.9</v>
      </c>
    </row>
    <row r="11" spans="1:3" ht="14.25">
      <c r="A11" s="6">
        <v>3</v>
      </c>
      <c r="B11" s="6" t="s">
        <v>111</v>
      </c>
      <c r="C11" s="6">
        <v>1938.7</v>
      </c>
    </row>
    <row r="12" spans="1:3" ht="14.25">
      <c r="A12" s="6">
        <v>4</v>
      </c>
      <c r="B12" s="6" t="s">
        <v>112</v>
      </c>
      <c r="C12" s="6">
        <v>1237.6</v>
      </c>
    </row>
    <row r="13" spans="1:3" ht="14.25">
      <c r="A13" s="6">
        <v>5</v>
      </c>
      <c r="B13" s="6" t="s">
        <v>113</v>
      </c>
      <c r="C13" s="6">
        <v>515.4</v>
      </c>
    </row>
    <row r="14" spans="1:3" ht="14.25">
      <c r="A14" s="6">
        <v>6</v>
      </c>
      <c r="B14" s="6" t="s">
        <v>114</v>
      </c>
      <c r="C14" s="6">
        <v>22.1</v>
      </c>
    </row>
    <row r="15" spans="1:3" ht="14.25">
      <c r="A15" s="6">
        <v>7</v>
      </c>
      <c r="B15" s="6" t="s">
        <v>29</v>
      </c>
      <c r="C15" s="6">
        <v>1208.6</v>
      </c>
    </row>
    <row r="16" spans="1:3" ht="14.25">
      <c r="A16" s="6">
        <v>8</v>
      </c>
      <c r="B16" s="6" t="s">
        <v>115</v>
      </c>
      <c r="C16" s="6">
        <v>1203.5</v>
      </c>
    </row>
    <row r="17" spans="1:3" ht="14.25">
      <c r="A17" s="6">
        <v>9</v>
      </c>
      <c r="B17" s="6" t="s">
        <v>116</v>
      </c>
      <c r="C17" s="6">
        <v>5.1</v>
      </c>
    </row>
    <row r="18" spans="1:3" ht="14.25">
      <c r="A18" s="6">
        <v>10</v>
      </c>
      <c r="B18" s="6" t="s">
        <v>28</v>
      </c>
      <c r="C18" s="6">
        <v>128.8</v>
      </c>
    </row>
    <row r="19" spans="1:3" ht="14.25">
      <c r="A19" s="6">
        <v>11</v>
      </c>
      <c r="B19" s="6" t="s">
        <v>117</v>
      </c>
      <c r="C19" s="6">
        <v>108.5</v>
      </c>
    </row>
    <row r="20" spans="1:3" ht="14.25">
      <c r="A20" s="6">
        <v>12</v>
      </c>
      <c r="B20" s="6" t="s">
        <v>118</v>
      </c>
      <c r="C20" s="6">
        <v>87.6</v>
      </c>
    </row>
    <row r="21" spans="1:3" ht="14.25">
      <c r="A21" s="6">
        <v>13</v>
      </c>
      <c r="B21" s="6" t="s">
        <v>119</v>
      </c>
      <c r="C21" s="6">
        <v>20.9</v>
      </c>
    </row>
    <row r="22" spans="1:3" ht="14.25">
      <c r="A22" s="6">
        <v>14</v>
      </c>
      <c r="B22" s="6" t="s">
        <v>120</v>
      </c>
      <c r="C22" s="6">
        <v>20.3</v>
      </c>
    </row>
    <row r="23" spans="1:3" ht="14.25">
      <c r="A23" s="6">
        <v>15</v>
      </c>
      <c r="B23" s="6" t="s">
        <v>27</v>
      </c>
      <c r="C23" s="6">
        <v>221.1</v>
      </c>
    </row>
    <row r="24" spans="1:3" ht="14.25">
      <c r="A24" s="6">
        <v>16</v>
      </c>
      <c r="B24" s="6" t="s">
        <v>121</v>
      </c>
      <c r="C24" s="6">
        <v>110.7</v>
      </c>
    </row>
    <row r="25" spans="1:3" ht="14.25">
      <c r="A25" s="6">
        <v>17</v>
      </c>
      <c r="B25" s="6" t="s">
        <v>115</v>
      </c>
      <c r="C25" s="6">
        <v>103.3</v>
      </c>
    </row>
    <row r="26" spans="1:3" ht="14.25">
      <c r="A26" s="6">
        <v>18</v>
      </c>
      <c r="B26" s="6" t="s">
        <v>122</v>
      </c>
      <c r="C26" s="6">
        <v>7.1</v>
      </c>
    </row>
    <row r="27" spans="1:3" ht="14.25">
      <c r="A27" s="6">
        <v>19</v>
      </c>
      <c r="B27" s="6" t="s">
        <v>123</v>
      </c>
      <c r="C27" s="6">
        <v>-18.8</v>
      </c>
    </row>
    <row r="28" spans="1:3" ht="14.25">
      <c r="A28" s="6">
        <v>20</v>
      </c>
      <c r="B28" s="106" t="s">
        <v>124</v>
      </c>
      <c r="C28" s="6">
        <v>5984.5</v>
      </c>
    </row>
    <row r="29" spans="1:3" ht="14.25">
      <c r="A29" s="6">
        <v>21</v>
      </c>
      <c r="B29" s="6" t="s">
        <v>26</v>
      </c>
      <c r="C29" s="6">
        <v>2604.9</v>
      </c>
    </row>
    <row r="30" spans="1:3" ht="14.25">
      <c r="A30" s="6">
        <v>22</v>
      </c>
      <c r="B30" s="6" t="s">
        <v>25</v>
      </c>
      <c r="C30" s="6">
        <v>2699.6</v>
      </c>
    </row>
    <row r="31" spans="1:3" ht="14.25">
      <c r="A31" s="6">
        <v>23</v>
      </c>
      <c r="B31" s="6" t="s">
        <v>125</v>
      </c>
      <c r="C31" s="6">
        <v>2647.6</v>
      </c>
    </row>
    <row r="32" spans="1:3" ht="14.25">
      <c r="A32" s="6">
        <v>24</v>
      </c>
      <c r="B32" s="6" t="s">
        <v>126</v>
      </c>
      <c r="C32" s="6">
        <v>2627.2</v>
      </c>
    </row>
    <row r="33" spans="1:3" ht="14.25">
      <c r="A33" s="6">
        <v>25</v>
      </c>
      <c r="B33" s="6" t="s">
        <v>127</v>
      </c>
      <c r="C33" s="6">
        <v>20.4</v>
      </c>
    </row>
    <row r="34" spans="1:3" ht="14.25">
      <c r="A34" s="6">
        <v>26</v>
      </c>
      <c r="B34" s="6" t="s">
        <v>128</v>
      </c>
      <c r="C34" s="6">
        <v>52</v>
      </c>
    </row>
    <row r="35" spans="1:3" ht="14.25">
      <c r="A35" s="6">
        <v>27</v>
      </c>
      <c r="B35" s="6" t="s">
        <v>129</v>
      </c>
      <c r="C35" s="6">
        <v>623.4</v>
      </c>
    </row>
    <row r="36" spans="1:3" ht="14.25">
      <c r="A36" s="6">
        <v>28</v>
      </c>
      <c r="B36" s="6" t="s">
        <v>130</v>
      </c>
      <c r="C36" s="6">
        <v>526.7</v>
      </c>
    </row>
    <row r="37" spans="1:3" ht="14.25">
      <c r="A37" s="6">
        <v>29</v>
      </c>
      <c r="B37" s="6" t="s">
        <v>131</v>
      </c>
      <c r="C37" s="6">
        <v>96.6</v>
      </c>
    </row>
    <row r="38" spans="1:3" ht="14.25">
      <c r="A38" s="6">
        <v>30</v>
      </c>
      <c r="B38" s="6" t="s">
        <v>132</v>
      </c>
      <c r="C38" s="6">
        <v>56.6</v>
      </c>
    </row>
    <row r="39" spans="1:3" ht="14.25">
      <c r="A39" s="6">
        <v>31</v>
      </c>
      <c r="B39" s="106" t="s">
        <v>133</v>
      </c>
      <c r="C39" s="6">
        <v>-731</v>
      </c>
    </row>
    <row r="40" spans="1:3" ht="14.25">
      <c r="A40" s="6">
        <v>32</v>
      </c>
      <c r="B40" s="6" t="s">
        <v>24</v>
      </c>
      <c r="C40" s="6">
        <v>-300.1</v>
      </c>
    </row>
    <row r="41" spans="1:3" ht="14.25">
      <c r="A41" s="6">
        <v>33</v>
      </c>
      <c r="B41" s="6" t="s">
        <v>23</v>
      </c>
      <c r="C41" s="6">
        <v>-430.9</v>
      </c>
    </row>
    <row r="42" spans="1:3" ht="14.25">
      <c r="A42" s="6" t="s">
        <v>4</v>
      </c>
      <c r="B42" s="106" t="s">
        <v>22</v>
      </c>
      <c r="C42" s="6"/>
    </row>
    <row r="43" spans="1:3" ht="14.25">
      <c r="A43" s="6">
        <v>34</v>
      </c>
      <c r="B43" s="106" t="s">
        <v>134</v>
      </c>
      <c r="C43" s="6">
        <v>5279.2</v>
      </c>
    </row>
    <row r="44" spans="1:3" ht="14.25">
      <c r="A44" s="6">
        <v>35</v>
      </c>
      <c r="B44" s="6" t="s">
        <v>110</v>
      </c>
      <c r="C44" s="6">
        <v>5253.5</v>
      </c>
    </row>
    <row r="45" spans="1:3" ht="14.25">
      <c r="A45" s="6">
        <v>36</v>
      </c>
      <c r="B45" s="6" t="s">
        <v>135</v>
      </c>
      <c r="C45" s="6">
        <v>25.6</v>
      </c>
    </row>
    <row r="46" spans="1:3" ht="14.25">
      <c r="A46" s="6">
        <v>37</v>
      </c>
      <c r="B46" s="106" t="s">
        <v>136</v>
      </c>
      <c r="C46" s="6">
        <v>6061.5</v>
      </c>
    </row>
    <row r="47" spans="1:3" ht="14.25">
      <c r="A47" s="6">
        <v>38</v>
      </c>
      <c r="B47" s="6" t="s">
        <v>124</v>
      </c>
      <c r="C47" s="6">
        <v>5984.5</v>
      </c>
    </row>
    <row r="48" spans="1:3" ht="14.25">
      <c r="A48" s="6">
        <v>39</v>
      </c>
      <c r="B48" s="6" t="s">
        <v>137</v>
      </c>
      <c r="C48" s="6">
        <v>613.4</v>
      </c>
    </row>
    <row r="49" spans="1:3" ht="14.25">
      <c r="A49" s="6">
        <v>40</v>
      </c>
      <c r="B49" s="6" t="s">
        <v>138</v>
      </c>
      <c r="C49" s="6">
        <v>7.8</v>
      </c>
    </row>
    <row r="50" spans="1:3" ht="19.5" customHeight="1">
      <c r="A50" s="6">
        <v>41</v>
      </c>
      <c r="B50" s="6" t="s">
        <v>139</v>
      </c>
      <c r="C50" s="6">
        <v>-21.7</v>
      </c>
    </row>
    <row r="51" spans="1:3" ht="12.75" customHeight="1">
      <c r="A51" s="6">
        <v>42</v>
      </c>
      <c r="B51" s="6" t="s">
        <v>140</v>
      </c>
      <c r="C51" s="6">
        <v>522.5</v>
      </c>
    </row>
    <row r="52" spans="1:3" ht="12.75" customHeight="1">
      <c r="A52" s="6">
        <v>43</v>
      </c>
      <c r="B52" s="106" t="s">
        <v>141</v>
      </c>
      <c r="C52" s="6">
        <v>-782.4</v>
      </c>
    </row>
    <row r="53" spans="1:3" ht="13.5" customHeight="1">
      <c r="A53" s="108" t="s">
        <v>21</v>
      </c>
      <c r="B53" s="6"/>
      <c r="C53" s="6"/>
    </row>
    <row r="54" spans="1:3" ht="12.75" customHeight="1">
      <c r="A54" s="109" t="s">
        <v>142</v>
      </c>
      <c r="B54" s="109"/>
      <c r="C54" s="109"/>
    </row>
    <row r="55" spans="1:3" ht="12.75" customHeight="1">
      <c r="A55" s="109" t="s">
        <v>143</v>
      </c>
      <c r="B55" s="6"/>
      <c r="C55" s="6"/>
    </row>
    <row r="56" spans="1:3" ht="12.75" customHeight="1">
      <c r="A56" s="109" t="s">
        <v>144</v>
      </c>
      <c r="B56" s="6"/>
      <c r="C56" s="6"/>
    </row>
    <row r="57" spans="1:3" ht="12.75" customHeight="1">
      <c r="A57" s="109" t="s">
        <v>145</v>
      </c>
      <c r="B57" s="6"/>
      <c r="C57" s="6"/>
    </row>
    <row r="58" spans="1:3" ht="12.75" customHeight="1">
      <c r="A58" s="109" t="s">
        <v>146</v>
      </c>
      <c r="B58" s="6"/>
      <c r="C58" s="6"/>
    </row>
    <row r="59" ht="12.75" customHeight="1"/>
    <row r="60" ht="12.75" customHeight="1"/>
    <row r="61" spans="1:7" ht="28.5" customHeight="1">
      <c r="A61" s="137" t="s">
        <v>154</v>
      </c>
      <c r="B61" s="137"/>
      <c r="C61" s="137"/>
      <c r="D61" s="137"/>
      <c r="E61" s="137"/>
      <c r="F61" s="137"/>
      <c r="G61" s="137"/>
    </row>
    <row r="62" spans="1:7" ht="14.25">
      <c r="A62" s="110" t="s">
        <v>153</v>
      </c>
      <c r="B62" s="111">
        <v>124587000</v>
      </c>
      <c r="C62" s="110"/>
      <c r="D62" s="110"/>
      <c r="E62" s="110"/>
      <c r="F62" s="110"/>
      <c r="G62" s="110"/>
    </row>
    <row r="63" spans="1:7" ht="14.25">
      <c r="A63" s="110"/>
      <c r="B63" s="110"/>
      <c r="C63" s="110"/>
      <c r="D63" s="110"/>
      <c r="E63" s="110"/>
      <c r="F63" s="110"/>
      <c r="G63" s="110"/>
    </row>
    <row r="64" spans="1:3" ht="14.25">
      <c r="A64" s="8" t="s">
        <v>15</v>
      </c>
      <c r="B64" s="8"/>
      <c r="C64" s="112"/>
    </row>
    <row r="65" spans="1:2" s="112" customFormat="1" ht="14.25">
      <c r="A65" s="21"/>
      <c r="B65" s="21"/>
    </row>
    <row r="66" spans="2:3" ht="14.25">
      <c r="B66" s="113" t="s">
        <v>33</v>
      </c>
      <c r="C66" s="114">
        <f>C46</f>
        <v>6061.5</v>
      </c>
    </row>
    <row r="67" spans="2:3" ht="14.25">
      <c r="B67" s="113" t="s">
        <v>152</v>
      </c>
      <c r="C67" s="114">
        <f>B62</f>
        <v>124587000</v>
      </c>
    </row>
    <row r="68" spans="2:3" ht="14.25">
      <c r="B68" s="113" t="s">
        <v>34</v>
      </c>
      <c r="C68" s="115">
        <f>(C66*1000000000)/C$67</f>
        <v>48652.74868164415</v>
      </c>
    </row>
  </sheetData>
  <sheetProtection/>
  <mergeCells count="6">
    <mergeCell ref="A1:I1"/>
    <mergeCell ref="A61:G61"/>
    <mergeCell ref="G3:I3"/>
    <mergeCell ref="G4:I4"/>
    <mergeCell ref="G5:I5"/>
    <mergeCell ref="G6:I6"/>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J1"/>
    </sheetView>
  </sheetViews>
  <sheetFormatPr defaultColWidth="9.140625" defaultRowHeight="12.75"/>
  <cols>
    <col min="1" max="1" width="25.8515625" style="6" customWidth="1"/>
    <col min="2" max="2" width="13.8515625" style="6" customWidth="1"/>
    <col min="3" max="16384" width="8.8515625" style="6" customWidth="1"/>
  </cols>
  <sheetData>
    <row r="1" spans="1:10" ht="29.25" customHeight="1">
      <c r="A1" s="140" t="s">
        <v>202</v>
      </c>
      <c r="B1" s="140"/>
      <c r="C1" s="140"/>
      <c r="D1" s="140"/>
      <c r="E1" s="140"/>
      <c r="F1" s="140"/>
      <c r="G1" s="140"/>
      <c r="H1" s="140"/>
      <c r="I1" s="140"/>
      <c r="J1" s="140"/>
    </row>
    <row r="2" spans="1:10" ht="29.25" customHeight="1">
      <c r="A2" s="140" t="s">
        <v>170</v>
      </c>
      <c r="B2" s="140"/>
      <c r="C2" s="140"/>
      <c r="D2" s="140"/>
      <c r="E2" s="140"/>
      <c r="F2" s="140"/>
      <c r="G2" s="140"/>
      <c r="H2" s="140"/>
      <c r="I2" s="140"/>
      <c r="J2" s="79">
        <v>14452.1</v>
      </c>
    </row>
    <row r="4" spans="1:10" ht="29.25" customHeight="1">
      <c r="A4" s="140" t="s">
        <v>149</v>
      </c>
      <c r="B4" s="140"/>
      <c r="C4" s="140"/>
      <c r="D4" s="140"/>
      <c r="E4" s="140"/>
      <c r="F4" s="140"/>
      <c r="G4" s="140"/>
      <c r="H4" s="140"/>
      <c r="I4" s="140"/>
      <c r="J4" s="140"/>
    </row>
    <row r="5" spans="1:10" ht="14.25" customHeight="1">
      <c r="A5" s="75" t="s">
        <v>155</v>
      </c>
      <c r="B5" s="78">
        <v>122459000</v>
      </c>
      <c r="C5" s="75"/>
      <c r="D5" s="75"/>
      <c r="E5" s="75"/>
      <c r="F5" s="75"/>
      <c r="G5" s="75"/>
      <c r="H5" s="75"/>
      <c r="I5" s="75"/>
      <c r="J5" s="75"/>
    </row>
    <row r="7" ht="14.25">
      <c r="A7" s="4" t="s">
        <v>15</v>
      </c>
    </row>
    <row r="9" spans="1:2" ht="14.25">
      <c r="A9" s="6" t="s">
        <v>171</v>
      </c>
      <c r="B9" s="6">
        <f>J2</f>
        <v>14452.1</v>
      </c>
    </row>
    <row r="10" spans="1:2" ht="14.25">
      <c r="A10" s="6" t="s">
        <v>172</v>
      </c>
      <c r="B10" s="7">
        <f>B5</f>
        <v>122459000</v>
      </c>
    </row>
    <row r="11" spans="1:2" ht="14.25">
      <c r="A11" s="6" t="s">
        <v>62</v>
      </c>
      <c r="B11" s="10">
        <f>(B9*1000000000)/B10</f>
        <v>118015.82570492981</v>
      </c>
    </row>
  </sheetData>
  <sheetProtection/>
  <mergeCells count="3">
    <mergeCell ref="A1:J1"/>
    <mergeCell ref="A4:J4"/>
    <mergeCell ref="A2:I2"/>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G7"/>
  <sheetViews>
    <sheetView zoomScalePageLayoutView="0" workbookViewId="0" topLeftCell="A1">
      <selection activeCell="A1" sqref="A1:G1"/>
    </sheetView>
  </sheetViews>
  <sheetFormatPr defaultColWidth="9.140625" defaultRowHeight="12.75"/>
  <cols>
    <col min="1" max="1" width="20.28125" style="6" customWidth="1"/>
    <col min="2" max="2" width="27.7109375" style="28" customWidth="1"/>
    <col min="3" max="3" width="14.8515625" style="6" customWidth="1"/>
    <col min="4" max="16384" width="8.8515625" style="6" customWidth="1"/>
  </cols>
  <sheetData>
    <row r="1" spans="1:7" ht="28.5" customHeight="1">
      <c r="A1" s="140" t="s">
        <v>173</v>
      </c>
      <c r="B1" s="140"/>
      <c r="C1" s="140"/>
      <c r="D1" s="140"/>
      <c r="E1" s="140"/>
      <c r="F1" s="140"/>
      <c r="G1" s="140"/>
    </row>
    <row r="2" spans="1:7" ht="14.25">
      <c r="A2" s="80"/>
      <c r="B2" s="80"/>
      <c r="C2" s="80"/>
      <c r="D2" s="80"/>
      <c r="E2" s="80"/>
      <c r="F2" s="80"/>
      <c r="G2" s="80"/>
    </row>
    <row r="3" spans="1:2" ht="14.25">
      <c r="A3" s="8" t="s">
        <v>15</v>
      </c>
      <c r="B3" s="72"/>
    </row>
    <row r="5" spans="1:3" s="13" customFormat="1" ht="14.25">
      <c r="A5" s="13" t="s">
        <v>16</v>
      </c>
      <c r="B5" s="26" t="s">
        <v>17</v>
      </c>
      <c r="C5" s="14" t="s">
        <v>19</v>
      </c>
    </row>
    <row r="6" spans="1:2" ht="14.25">
      <c r="A6" s="11" t="s">
        <v>174</v>
      </c>
      <c r="B6" s="27">
        <v>11518472742288</v>
      </c>
    </row>
    <row r="7" spans="1:3" ht="14.25">
      <c r="A7" s="11">
        <v>42654</v>
      </c>
      <c r="B7" s="27">
        <v>19694316597212.1</v>
      </c>
      <c r="C7" s="15">
        <f>(B7-B6)/B6</f>
        <v>0.7098027696769175</v>
      </c>
    </row>
  </sheetData>
  <sheetProtection/>
  <mergeCells count="1">
    <mergeCell ref="A1:G1"/>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F41"/>
  <sheetViews>
    <sheetView zoomScalePageLayoutView="0" workbookViewId="0" topLeftCell="A1">
      <selection activeCell="A1" sqref="A1:J1"/>
    </sheetView>
  </sheetViews>
  <sheetFormatPr defaultColWidth="9.140625" defaultRowHeight="12.75"/>
  <cols>
    <col min="1" max="1" width="8.8515625" style="6" customWidth="1"/>
    <col min="2" max="2" width="34.421875" style="6" customWidth="1"/>
    <col min="3" max="16384" width="8.8515625" style="6" customWidth="1"/>
  </cols>
  <sheetData>
    <row r="1" spans="1:10" ht="27.75" customHeight="1">
      <c r="A1" s="140" t="s">
        <v>151</v>
      </c>
      <c r="B1" s="140"/>
      <c r="C1" s="140"/>
      <c r="D1" s="140"/>
      <c r="E1" s="140"/>
      <c r="F1" s="140"/>
      <c r="G1" s="140"/>
      <c r="H1" s="140"/>
      <c r="I1" s="140"/>
      <c r="J1" s="140"/>
    </row>
    <row r="3" ht="14.25">
      <c r="A3" s="106" t="s">
        <v>0</v>
      </c>
    </row>
    <row r="4" ht="14.25">
      <c r="A4" s="6" t="s">
        <v>1</v>
      </c>
    </row>
    <row r="5" ht="14.25">
      <c r="A5" s="6" t="s">
        <v>2</v>
      </c>
    </row>
    <row r="6" ht="14.25">
      <c r="A6" s="6" t="s">
        <v>169</v>
      </c>
    </row>
    <row r="7" ht="14.25">
      <c r="A7" s="105"/>
    </row>
    <row r="8" spans="1:32" ht="14.25">
      <c r="A8" s="107" t="s">
        <v>3</v>
      </c>
      <c r="B8" s="107" t="s">
        <v>4</v>
      </c>
      <c r="C8" s="107">
        <v>2009</v>
      </c>
      <c r="D8" s="107"/>
      <c r="E8" s="107"/>
      <c r="F8" s="107"/>
      <c r="G8" s="107">
        <v>2010</v>
      </c>
      <c r="H8" s="107"/>
      <c r="I8" s="107"/>
      <c r="J8" s="107"/>
      <c r="K8" s="107">
        <v>2011</v>
      </c>
      <c r="L8" s="107"/>
      <c r="M8" s="107"/>
      <c r="N8" s="107"/>
      <c r="O8" s="107">
        <v>2012</v>
      </c>
      <c r="P8" s="107"/>
      <c r="Q8" s="107"/>
      <c r="R8" s="107"/>
      <c r="S8" s="107">
        <v>2013</v>
      </c>
      <c r="T8" s="107"/>
      <c r="U8" s="107"/>
      <c r="V8" s="107"/>
      <c r="W8" s="107">
        <v>2014</v>
      </c>
      <c r="X8" s="107"/>
      <c r="Y8" s="116"/>
      <c r="Z8" s="117"/>
      <c r="AA8" s="117">
        <v>2015</v>
      </c>
      <c r="AB8" s="118"/>
      <c r="AC8" s="117"/>
      <c r="AD8" s="117"/>
      <c r="AE8" s="117">
        <v>2016</v>
      </c>
      <c r="AF8" s="119"/>
    </row>
    <row r="9" spans="1:32" ht="14.25">
      <c r="A9" s="107"/>
      <c r="B9" s="107"/>
      <c r="C9" s="107" t="s">
        <v>5</v>
      </c>
      <c r="D9" s="107" t="s">
        <v>6</v>
      </c>
      <c r="E9" s="107" t="s">
        <v>7</v>
      </c>
      <c r="F9" s="107" t="s">
        <v>8</v>
      </c>
      <c r="G9" s="107" t="s">
        <v>5</v>
      </c>
      <c r="H9" s="107" t="s">
        <v>6</v>
      </c>
      <c r="I9" s="107" t="s">
        <v>7</v>
      </c>
      <c r="J9" s="107" t="s">
        <v>8</v>
      </c>
      <c r="K9" s="107" t="s">
        <v>5</v>
      </c>
      <c r="L9" s="107" t="s">
        <v>6</v>
      </c>
      <c r="M9" s="107" t="s">
        <v>7</v>
      </c>
      <c r="N9" s="107" t="s">
        <v>8</v>
      </c>
      <c r="O9" s="107" t="s">
        <v>5</v>
      </c>
      <c r="P9" s="107" t="s">
        <v>6</v>
      </c>
      <c r="Q9" s="107" t="s">
        <v>7</v>
      </c>
      <c r="R9" s="107" t="s">
        <v>8</v>
      </c>
      <c r="S9" s="107" t="s">
        <v>5</v>
      </c>
      <c r="T9" s="107" t="s">
        <v>6</v>
      </c>
      <c r="U9" s="107" t="s">
        <v>7</v>
      </c>
      <c r="V9" s="107" t="s">
        <v>8</v>
      </c>
      <c r="W9" s="107" t="s">
        <v>5</v>
      </c>
      <c r="X9" s="107" t="s">
        <v>6</v>
      </c>
      <c r="Y9" s="116" t="s">
        <v>7</v>
      </c>
      <c r="Z9" s="120" t="s">
        <v>8</v>
      </c>
      <c r="AA9" s="120" t="s">
        <v>5</v>
      </c>
      <c r="AB9" s="120" t="s">
        <v>6</v>
      </c>
      <c r="AC9" s="120" t="s">
        <v>7</v>
      </c>
      <c r="AD9" s="120" t="s">
        <v>8</v>
      </c>
      <c r="AE9" s="120" t="s">
        <v>5</v>
      </c>
      <c r="AF9" s="121" t="s">
        <v>6</v>
      </c>
    </row>
    <row r="10" spans="1:32" ht="14.25">
      <c r="A10" s="6">
        <v>1</v>
      </c>
      <c r="B10" s="106" t="s">
        <v>92</v>
      </c>
      <c r="C10" s="6">
        <v>14383.9</v>
      </c>
      <c r="D10" s="6">
        <v>14340.4</v>
      </c>
      <c r="E10" s="6">
        <v>14384.1</v>
      </c>
      <c r="F10" s="6">
        <v>14566.5</v>
      </c>
      <c r="G10" s="6">
        <v>14681.1</v>
      </c>
      <c r="H10" s="6">
        <v>14888.6</v>
      </c>
      <c r="I10" s="6">
        <v>15057.7</v>
      </c>
      <c r="J10" s="6">
        <v>15230.2</v>
      </c>
      <c r="K10" s="6">
        <v>15238.4</v>
      </c>
      <c r="L10" s="6">
        <v>15460.9</v>
      </c>
      <c r="M10" s="6">
        <v>15587.1</v>
      </c>
      <c r="N10" s="6">
        <v>15785.3</v>
      </c>
      <c r="O10" s="6">
        <v>15973.9</v>
      </c>
      <c r="P10" s="6">
        <v>16121.9</v>
      </c>
      <c r="Q10" s="6">
        <v>16227.9</v>
      </c>
      <c r="R10" s="6">
        <v>16297.3</v>
      </c>
      <c r="S10" s="6">
        <v>16475.4</v>
      </c>
      <c r="T10" s="6">
        <v>16541.4</v>
      </c>
      <c r="U10" s="6">
        <v>16749.3</v>
      </c>
      <c r="V10" s="6">
        <v>16999.9</v>
      </c>
      <c r="W10" s="6">
        <v>17025.2</v>
      </c>
      <c r="X10" s="6">
        <v>17285.6</v>
      </c>
      <c r="Y10" s="6">
        <v>17569.4</v>
      </c>
      <c r="Z10" s="6">
        <v>17692.2</v>
      </c>
      <c r="AA10" s="6">
        <v>17783.6</v>
      </c>
      <c r="AB10" s="6">
        <v>17998.3</v>
      </c>
      <c r="AC10" s="6">
        <v>18141.9</v>
      </c>
      <c r="AD10" s="6">
        <v>18222.8</v>
      </c>
      <c r="AE10" s="6">
        <v>18281.6</v>
      </c>
      <c r="AF10" s="6">
        <v>18450.1</v>
      </c>
    </row>
    <row r="11" spans="1:32" ht="14.25">
      <c r="A11" s="6">
        <v>2</v>
      </c>
      <c r="B11" s="106" t="s">
        <v>9</v>
      </c>
      <c r="C11" s="6">
        <v>9770.2</v>
      </c>
      <c r="D11" s="6">
        <v>9769.8</v>
      </c>
      <c r="E11" s="6">
        <v>9890.8</v>
      </c>
      <c r="F11" s="6">
        <v>9957.1</v>
      </c>
      <c r="G11" s="6">
        <v>10044.5</v>
      </c>
      <c r="H11" s="6">
        <v>10137.7</v>
      </c>
      <c r="I11" s="6">
        <v>10233.4</v>
      </c>
      <c r="J11" s="6">
        <v>10393.2</v>
      </c>
      <c r="K11" s="6">
        <v>10523.5</v>
      </c>
      <c r="L11" s="6">
        <v>10651.4</v>
      </c>
      <c r="M11" s="6">
        <v>10754.5</v>
      </c>
      <c r="N11" s="6">
        <v>10827.9</v>
      </c>
      <c r="O11" s="6">
        <v>10956.2</v>
      </c>
      <c r="P11" s="6">
        <v>11008.3</v>
      </c>
      <c r="Q11" s="6">
        <v>11073.6</v>
      </c>
      <c r="R11" s="6">
        <v>11164.3</v>
      </c>
      <c r="S11" s="6">
        <v>11256.7</v>
      </c>
      <c r="T11" s="6">
        <v>11284.5</v>
      </c>
      <c r="U11" s="6">
        <v>11379.1</v>
      </c>
      <c r="V11" s="6">
        <v>11524.4</v>
      </c>
      <c r="W11" s="6">
        <v>11636.1</v>
      </c>
      <c r="X11" s="6">
        <v>11800.6</v>
      </c>
      <c r="Y11" s="6">
        <v>11941</v>
      </c>
      <c r="Z11" s="6">
        <v>12075.8</v>
      </c>
      <c r="AA11" s="6">
        <v>12098.9</v>
      </c>
      <c r="AB11" s="6">
        <v>12240.2</v>
      </c>
      <c r="AC11" s="6">
        <v>12356.9</v>
      </c>
      <c r="AD11" s="6">
        <v>12438.8</v>
      </c>
      <c r="AE11" s="6">
        <v>12498</v>
      </c>
      <c r="AF11" s="6">
        <v>12692.7</v>
      </c>
    </row>
    <row r="12" spans="1:32" ht="14.25">
      <c r="A12" s="6">
        <v>3</v>
      </c>
      <c r="B12" s="6" t="s">
        <v>12</v>
      </c>
      <c r="C12" s="6">
        <v>3137</v>
      </c>
      <c r="D12" s="6">
        <v>3148.4</v>
      </c>
      <c r="E12" s="6">
        <v>3244.9</v>
      </c>
      <c r="F12" s="6">
        <v>3263.5</v>
      </c>
      <c r="G12" s="6">
        <v>3304.9</v>
      </c>
      <c r="H12" s="6">
        <v>3325.6</v>
      </c>
      <c r="I12" s="6">
        <v>3362.4</v>
      </c>
      <c r="J12" s="6">
        <v>3458.4</v>
      </c>
      <c r="K12" s="6">
        <v>3534</v>
      </c>
      <c r="L12" s="6">
        <v>3588</v>
      </c>
      <c r="M12" s="6">
        <v>3613</v>
      </c>
      <c r="N12" s="6">
        <v>3650.9</v>
      </c>
      <c r="O12" s="6">
        <v>3714.4</v>
      </c>
      <c r="P12" s="6">
        <v>3717.2</v>
      </c>
      <c r="Q12" s="6">
        <v>3744.7</v>
      </c>
      <c r="R12" s="6">
        <v>3780</v>
      </c>
      <c r="S12" s="6">
        <v>3827.6</v>
      </c>
      <c r="T12" s="6">
        <v>3803.6</v>
      </c>
      <c r="U12" s="6">
        <v>3834.7</v>
      </c>
      <c r="V12" s="6">
        <v>3872.2</v>
      </c>
      <c r="W12" s="6">
        <v>3900.8</v>
      </c>
      <c r="X12" s="6">
        <v>3967.4</v>
      </c>
      <c r="Y12" s="6">
        <v>3999.7</v>
      </c>
      <c r="Z12" s="6">
        <v>4014.1</v>
      </c>
      <c r="AA12" s="6">
        <v>3956.7</v>
      </c>
      <c r="AB12" s="6">
        <v>4010.7</v>
      </c>
      <c r="AC12" s="6">
        <v>4043</v>
      </c>
      <c r="AD12" s="6">
        <v>4038.1</v>
      </c>
      <c r="AE12" s="6">
        <v>4008.7</v>
      </c>
      <c r="AF12" s="6">
        <v>4085.4</v>
      </c>
    </row>
    <row r="13" spans="1:32" ht="14.25">
      <c r="A13" s="6">
        <v>4</v>
      </c>
      <c r="B13" s="6" t="s">
        <v>93</v>
      </c>
      <c r="C13" s="6">
        <v>1012</v>
      </c>
      <c r="D13" s="6">
        <v>1004.8</v>
      </c>
      <c r="E13" s="6">
        <v>1045.8</v>
      </c>
      <c r="F13" s="6">
        <v>1030.7</v>
      </c>
      <c r="G13" s="6">
        <v>1040.2</v>
      </c>
      <c r="H13" s="6">
        <v>1064.7</v>
      </c>
      <c r="I13" s="6">
        <v>1075.1</v>
      </c>
      <c r="J13" s="6">
        <v>1102.8</v>
      </c>
      <c r="K13" s="6">
        <v>1115.3</v>
      </c>
      <c r="L13" s="6">
        <v>1112.3</v>
      </c>
      <c r="M13" s="6">
        <v>1123.8</v>
      </c>
      <c r="N13" s="6">
        <v>1149.8</v>
      </c>
      <c r="O13" s="6">
        <v>1178.8</v>
      </c>
      <c r="P13" s="6">
        <v>1181.6</v>
      </c>
      <c r="Q13" s="6">
        <v>1194.2</v>
      </c>
      <c r="R13" s="6">
        <v>1212.9</v>
      </c>
      <c r="S13" s="6">
        <v>1238.4</v>
      </c>
      <c r="T13" s="6">
        <v>1237.2</v>
      </c>
      <c r="U13" s="6">
        <v>1241.4</v>
      </c>
      <c r="V13" s="6">
        <v>1249.8</v>
      </c>
      <c r="W13" s="6">
        <v>1256.3</v>
      </c>
      <c r="X13" s="6">
        <v>1289.2</v>
      </c>
      <c r="Y13" s="6">
        <v>1308.5</v>
      </c>
      <c r="Z13" s="6">
        <v>1325.2</v>
      </c>
      <c r="AA13" s="6">
        <v>1331</v>
      </c>
      <c r="AB13" s="6">
        <v>1353.3</v>
      </c>
      <c r="AC13" s="6">
        <v>1364.7</v>
      </c>
      <c r="AD13" s="6">
        <v>1371.8</v>
      </c>
      <c r="AE13" s="6">
        <v>1366.6</v>
      </c>
      <c r="AF13" s="6">
        <v>1390</v>
      </c>
    </row>
    <row r="14" spans="1:32" ht="14.25">
      <c r="A14" s="6">
        <v>5</v>
      </c>
      <c r="B14" s="6" t="s">
        <v>94</v>
      </c>
      <c r="C14" s="6">
        <v>2124.9</v>
      </c>
      <c r="D14" s="6">
        <v>2143.6</v>
      </c>
      <c r="E14" s="6">
        <v>2199.1</v>
      </c>
      <c r="F14" s="6">
        <v>2232.8</v>
      </c>
      <c r="G14" s="6">
        <v>2264.7</v>
      </c>
      <c r="H14" s="6">
        <v>2260.9</v>
      </c>
      <c r="I14" s="6">
        <v>2287.3</v>
      </c>
      <c r="J14" s="6">
        <v>2355.6</v>
      </c>
      <c r="K14" s="6">
        <v>2418.7</v>
      </c>
      <c r="L14" s="6">
        <v>2475.6</v>
      </c>
      <c r="M14" s="6">
        <v>2489.2</v>
      </c>
      <c r="N14" s="6">
        <v>2501.1</v>
      </c>
      <c r="O14" s="6">
        <v>2535.6</v>
      </c>
      <c r="P14" s="6">
        <v>2535.6</v>
      </c>
      <c r="Q14" s="6">
        <v>2550.6</v>
      </c>
      <c r="R14" s="6">
        <v>2567.1</v>
      </c>
      <c r="S14" s="6">
        <v>2589.3</v>
      </c>
      <c r="T14" s="6">
        <v>2566.5</v>
      </c>
      <c r="U14" s="6">
        <v>2593.2</v>
      </c>
      <c r="V14" s="6">
        <v>2622.4</v>
      </c>
      <c r="W14" s="6">
        <v>2644.5</v>
      </c>
      <c r="X14" s="6">
        <v>2678.2</v>
      </c>
      <c r="Y14" s="6">
        <v>2691.2</v>
      </c>
      <c r="Z14" s="6">
        <v>2688.9</v>
      </c>
      <c r="AA14" s="6">
        <v>2625.6</v>
      </c>
      <c r="AB14" s="6">
        <v>2657.4</v>
      </c>
      <c r="AC14" s="6">
        <v>2678.4</v>
      </c>
      <c r="AD14" s="6">
        <v>2666.3</v>
      </c>
      <c r="AE14" s="6">
        <v>2642</v>
      </c>
      <c r="AF14" s="6">
        <v>2695.4</v>
      </c>
    </row>
    <row r="15" spans="1:32" ht="14.25">
      <c r="A15" s="6">
        <v>6</v>
      </c>
      <c r="B15" s="6" t="s">
        <v>13</v>
      </c>
      <c r="C15" s="6">
        <v>6633.3</v>
      </c>
      <c r="D15" s="6">
        <v>6621.4</v>
      </c>
      <c r="E15" s="6">
        <v>6645.9</v>
      </c>
      <c r="F15" s="6">
        <v>6693.6</v>
      </c>
      <c r="G15" s="6">
        <v>6739.7</v>
      </c>
      <c r="H15" s="6">
        <v>6812</v>
      </c>
      <c r="I15" s="6">
        <v>6871</v>
      </c>
      <c r="J15" s="6">
        <v>6934.8</v>
      </c>
      <c r="K15" s="6">
        <v>6989.6</v>
      </c>
      <c r="L15" s="6">
        <v>7063.4</v>
      </c>
      <c r="M15" s="6">
        <v>7141.4</v>
      </c>
      <c r="N15" s="6">
        <v>7177</v>
      </c>
      <c r="O15" s="6">
        <v>7241.8</v>
      </c>
      <c r="P15" s="6">
        <v>7291.1</v>
      </c>
      <c r="Q15" s="6">
        <v>7328.9</v>
      </c>
      <c r="R15" s="6">
        <v>7384.3</v>
      </c>
      <c r="S15" s="6">
        <v>7429</v>
      </c>
      <c r="T15" s="6">
        <v>7480.9</v>
      </c>
      <c r="U15" s="6">
        <v>7544.5</v>
      </c>
      <c r="V15" s="6">
        <v>7652.2</v>
      </c>
      <c r="W15" s="6">
        <v>7735.3</v>
      </c>
      <c r="X15" s="6">
        <v>7833.2</v>
      </c>
      <c r="Y15" s="6">
        <v>7941.3</v>
      </c>
      <c r="Z15" s="6">
        <v>8061.7</v>
      </c>
      <c r="AA15" s="6">
        <v>8142.2</v>
      </c>
      <c r="AB15" s="6">
        <v>8229.5</v>
      </c>
      <c r="AC15" s="6">
        <v>8313.9</v>
      </c>
      <c r="AD15" s="6">
        <v>8400.6</v>
      </c>
      <c r="AE15" s="6">
        <v>8489.3</v>
      </c>
      <c r="AF15" s="6">
        <v>8607.3</v>
      </c>
    </row>
    <row r="16" spans="1:32" ht="14.25">
      <c r="A16" s="6">
        <v>7</v>
      </c>
      <c r="B16" s="106" t="s">
        <v>10</v>
      </c>
      <c r="C16" s="6">
        <v>1972.1</v>
      </c>
      <c r="D16" s="6">
        <v>1825.9</v>
      </c>
      <c r="E16" s="6">
        <v>1786.4</v>
      </c>
      <c r="F16" s="6">
        <v>1928</v>
      </c>
      <c r="G16" s="6">
        <v>1989.5</v>
      </c>
      <c r="H16" s="6">
        <v>2092.7</v>
      </c>
      <c r="I16" s="6">
        <v>2164.6</v>
      </c>
      <c r="J16" s="6">
        <v>2156.5</v>
      </c>
      <c r="K16" s="6">
        <v>2123.5</v>
      </c>
      <c r="L16" s="6">
        <v>2212.7</v>
      </c>
      <c r="M16" s="6">
        <v>2228.2</v>
      </c>
      <c r="N16" s="6">
        <v>2395.2</v>
      </c>
      <c r="O16" s="6">
        <v>2460.8</v>
      </c>
      <c r="P16" s="6">
        <v>2534.8</v>
      </c>
      <c r="Q16" s="6">
        <v>2529.9</v>
      </c>
      <c r="R16" s="6">
        <v>2521.3</v>
      </c>
      <c r="S16" s="6">
        <v>2617.6</v>
      </c>
      <c r="T16" s="6">
        <v>2658.1</v>
      </c>
      <c r="U16" s="6">
        <v>2750.8</v>
      </c>
      <c r="V16" s="6">
        <v>2798.6</v>
      </c>
      <c r="W16" s="6">
        <v>2774</v>
      </c>
      <c r="X16" s="6">
        <v>2861.6</v>
      </c>
      <c r="Y16" s="6">
        <v>2939.8</v>
      </c>
      <c r="Z16" s="6">
        <v>2970.4</v>
      </c>
      <c r="AA16" s="6">
        <v>3044.6</v>
      </c>
      <c r="AB16" s="6">
        <v>3049.9</v>
      </c>
      <c r="AC16" s="6">
        <v>3072.1</v>
      </c>
      <c r="AD16" s="6">
        <v>3059.9</v>
      </c>
      <c r="AE16" s="6">
        <v>3036.8</v>
      </c>
      <c r="AF16" s="6">
        <v>2987.5</v>
      </c>
    </row>
    <row r="17" spans="1:32" ht="14.25">
      <c r="A17" s="6">
        <v>8</v>
      </c>
      <c r="B17" s="6" t="s">
        <v>95</v>
      </c>
      <c r="C17" s="6">
        <v>2117.8</v>
      </c>
      <c r="D17" s="6">
        <v>2013.8</v>
      </c>
      <c r="E17" s="6">
        <v>1992.3</v>
      </c>
      <c r="F17" s="6">
        <v>1978.8</v>
      </c>
      <c r="G17" s="6">
        <v>1977.5</v>
      </c>
      <c r="H17" s="6">
        <v>2042.6</v>
      </c>
      <c r="I17" s="6">
        <v>2043</v>
      </c>
      <c r="J17" s="6">
        <v>2094.1</v>
      </c>
      <c r="K17" s="6">
        <v>2097.2</v>
      </c>
      <c r="L17" s="6">
        <v>2149.6</v>
      </c>
      <c r="M17" s="6">
        <v>2243.1</v>
      </c>
      <c r="N17" s="6">
        <v>2302.5</v>
      </c>
      <c r="O17" s="6">
        <v>2395.3</v>
      </c>
      <c r="P17" s="6">
        <v>2445.5</v>
      </c>
      <c r="Q17" s="6">
        <v>2455.9</v>
      </c>
      <c r="R17" s="6">
        <v>2502.9</v>
      </c>
      <c r="S17" s="6">
        <v>2554</v>
      </c>
      <c r="T17" s="6">
        <v>2593.6</v>
      </c>
      <c r="U17" s="6">
        <v>2625.3</v>
      </c>
      <c r="V17" s="6">
        <v>2682.7</v>
      </c>
      <c r="W17" s="6">
        <v>2738.6</v>
      </c>
      <c r="X17" s="6">
        <v>2796.7</v>
      </c>
      <c r="Y17" s="6">
        <v>2863.6</v>
      </c>
      <c r="Z17" s="6">
        <v>2885.2</v>
      </c>
      <c r="AA17" s="6">
        <v>2915.7</v>
      </c>
      <c r="AB17" s="6">
        <v>2944.7</v>
      </c>
      <c r="AC17" s="6">
        <v>2995.3</v>
      </c>
      <c r="AD17" s="6">
        <v>2997.2</v>
      </c>
      <c r="AE17" s="6">
        <v>2994.8</v>
      </c>
      <c r="AF17" s="6">
        <v>3002.5</v>
      </c>
    </row>
    <row r="18" spans="1:32" ht="14.25">
      <c r="A18" s="6">
        <v>9</v>
      </c>
      <c r="B18" s="6" t="s">
        <v>96</v>
      </c>
      <c r="C18" s="6">
        <v>1712.3</v>
      </c>
      <c r="D18" s="6">
        <v>1637.5</v>
      </c>
      <c r="E18" s="6">
        <v>1600.3</v>
      </c>
      <c r="F18" s="6">
        <v>1583.6</v>
      </c>
      <c r="G18" s="6">
        <v>1594.4</v>
      </c>
      <c r="H18" s="6">
        <v>1641.8</v>
      </c>
      <c r="I18" s="6">
        <v>1677.4</v>
      </c>
      <c r="J18" s="6">
        <v>1719.3</v>
      </c>
      <c r="K18" s="6">
        <v>1722.4</v>
      </c>
      <c r="L18" s="6">
        <v>1768.5</v>
      </c>
      <c r="M18" s="6">
        <v>1854.5</v>
      </c>
      <c r="N18" s="6">
        <v>1902.9</v>
      </c>
      <c r="O18" s="6">
        <v>1971.5</v>
      </c>
      <c r="P18" s="6">
        <v>2016.2</v>
      </c>
      <c r="Q18" s="6">
        <v>2011.7</v>
      </c>
      <c r="R18" s="6">
        <v>2031.2</v>
      </c>
      <c r="S18" s="6">
        <v>2058.3</v>
      </c>
      <c r="T18" s="6">
        <v>2077.1</v>
      </c>
      <c r="U18" s="6">
        <v>2094.2</v>
      </c>
      <c r="V18" s="6">
        <v>2147.9</v>
      </c>
      <c r="W18" s="6">
        <v>2194.5</v>
      </c>
      <c r="X18" s="6">
        <v>2235.5</v>
      </c>
      <c r="Y18" s="6">
        <v>2287.5</v>
      </c>
      <c r="Z18" s="6">
        <v>2286.3</v>
      </c>
      <c r="AA18" s="6">
        <v>2297.6</v>
      </c>
      <c r="AB18" s="6">
        <v>2304.9</v>
      </c>
      <c r="AC18" s="6">
        <v>2331.5</v>
      </c>
      <c r="AD18" s="6">
        <v>2311.3</v>
      </c>
      <c r="AE18" s="6">
        <v>2292.4</v>
      </c>
      <c r="AF18" s="6">
        <v>2304.7</v>
      </c>
    </row>
    <row r="19" spans="1:32" ht="14.25">
      <c r="A19" s="6">
        <v>10</v>
      </c>
      <c r="B19" s="6" t="s">
        <v>97</v>
      </c>
      <c r="C19" s="6">
        <v>508</v>
      </c>
      <c r="D19" s="6">
        <v>455.2</v>
      </c>
      <c r="E19" s="6">
        <v>412.7</v>
      </c>
      <c r="F19" s="6">
        <v>376.9</v>
      </c>
      <c r="G19" s="6">
        <v>352.4</v>
      </c>
      <c r="H19" s="6">
        <v>364.5</v>
      </c>
      <c r="I19" s="6">
        <v>361.1</v>
      </c>
      <c r="J19" s="6">
        <v>370.1</v>
      </c>
      <c r="K19" s="6">
        <v>343.2</v>
      </c>
      <c r="L19" s="6">
        <v>371.3</v>
      </c>
      <c r="M19" s="6">
        <v>397.1</v>
      </c>
      <c r="N19" s="6">
        <v>415</v>
      </c>
      <c r="O19" s="6">
        <v>439.7</v>
      </c>
      <c r="P19" s="6">
        <v>455.7</v>
      </c>
      <c r="Q19" s="6">
        <v>452.8</v>
      </c>
      <c r="R19" s="6">
        <v>443.8</v>
      </c>
      <c r="S19" s="6">
        <v>439.3</v>
      </c>
      <c r="T19" s="6">
        <v>454.7</v>
      </c>
      <c r="U19" s="6">
        <v>476.1</v>
      </c>
      <c r="V19" s="6">
        <v>484.3</v>
      </c>
      <c r="W19" s="6">
        <v>518.1</v>
      </c>
      <c r="X19" s="6">
        <v>531.8</v>
      </c>
      <c r="Y19" s="6">
        <v>532.4</v>
      </c>
      <c r="Z19" s="6">
        <v>540.4</v>
      </c>
      <c r="AA19" s="6">
        <v>519.8</v>
      </c>
      <c r="AB19" s="6">
        <v>512.9</v>
      </c>
      <c r="AC19" s="6">
        <v>508.5</v>
      </c>
      <c r="AD19" s="6">
        <v>487.8</v>
      </c>
      <c r="AE19" s="6">
        <v>486</v>
      </c>
      <c r="AF19" s="6">
        <v>487.3</v>
      </c>
    </row>
    <row r="20" spans="1:32" ht="14.25">
      <c r="A20" s="6">
        <v>11</v>
      </c>
      <c r="B20" s="6" t="s">
        <v>98</v>
      </c>
      <c r="C20" s="6">
        <v>659</v>
      </c>
      <c r="D20" s="6">
        <v>634.4</v>
      </c>
      <c r="E20" s="6">
        <v>639.1</v>
      </c>
      <c r="F20" s="6">
        <v>644.8</v>
      </c>
      <c r="G20" s="6">
        <v>682.7</v>
      </c>
      <c r="H20" s="6">
        <v>719</v>
      </c>
      <c r="I20" s="6">
        <v>751.2</v>
      </c>
      <c r="J20" s="6">
        <v>774.4</v>
      </c>
      <c r="K20" s="6">
        <v>798.3</v>
      </c>
      <c r="L20" s="6">
        <v>809.7</v>
      </c>
      <c r="M20" s="6">
        <v>861.7</v>
      </c>
      <c r="N20" s="6">
        <v>883.3</v>
      </c>
      <c r="O20" s="6">
        <v>920.4</v>
      </c>
      <c r="P20" s="6">
        <v>940.7</v>
      </c>
      <c r="Q20" s="6">
        <v>935.4</v>
      </c>
      <c r="R20" s="6">
        <v>955.2</v>
      </c>
      <c r="S20" s="6">
        <v>974.3</v>
      </c>
      <c r="T20" s="6">
        <v>980.4</v>
      </c>
      <c r="U20" s="6">
        <v>968.6</v>
      </c>
      <c r="V20" s="6">
        <v>1008</v>
      </c>
      <c r="W20" s="6">
        <v>1011.6</v>
      </c>
      <c r="X20" s="6">
        <v>1031.5</v>
      </c>
      <c r="Y20" s="6">
        <v>1070.8</v>
      </c>
      <c r="Z20" s="6">
        <v>1049</v>
      </c>
      <c r="AA20" s="6">
        <v>1076.6</v>
      </c>
      <c r="AB20" s="6">
        <v>1075.7</v>
      </c>
      <c r="AC20" s="6">
        <v>1099.7</v>
      </c>
      <c r="AD20" s="6">
        <v>1092.6</v>
      </c>
      <c r="AE20" s="6">
        <v>1066.3</v>
      </c>
      <c r="AF20" s="6">
        <v>1058.7</v>
      </c>
    </row>
    <row r="21" spans="1:32" ht="14.25">
      <c r="A21" s="6">
        <v>12</v>
      </c>
      <c r="B21" s="6" t="s">
        <v>99</v>
      </c>
      <c r="C21" s="6">
        <v>545.3</v>
      </c>
      <c r="D21" s="6">
        <v>548</v>
      </c>
      <c r="E21" s="6">
        <v>548.5</v>
      </c>
      <c r="F21" s="6">
        <v>561.9</v>
      </c>
      <c r="G21" s="6">
        <v>559.2</v>
      </c>
      <c r="H21" s="6">
        <v>558.3</v>
      </c>
      <c r="I21" s="6">
        <v>565.1</v>
      </c>
      <c r="J21" s="6">
        <v>574.8</v>
      </c>
      <c r="K21" s="6">
        <v>580.9</v>
      </c>
      <c r="L21" s="6">
        <v>587.5</v>
      </c>
      <c r="M21" s="6">
        <v>595.7</v>
      </c>
      <c r="N21" s="6">
        <v>604.6</v>
      </c>
      <c r="O21" s="6">
        <v>611.4</v>
      </c>
      <c r="P21" s="6">
        <v>619.7</v>
      </c>
      <c r="Q21" s="6">
        <v>623.6</v>
      </c>
      <c r="R21" s="6">
        <v>632.3</v>
      </c>
      <c r="S21" s="6">
        <v>644.7</v>
      </c>
      <c r="T21" s="6">
        <v>642</v>
      </c>
      <c r="U21" s="6">
        <v>649.5</v>
      </c>
      <c r="V21" s="6">
        <v>655.6</v>
      </c>
      <c r="W21" s="6">
        <v>664.7</v>
      </c>
      <c r="X21" s="6">
        <v>672.2</v>
      </c>
      <c r="Y21" s="6">
        <v>684.4</v>
      </c>
      <c r="Z21" s="6">
        <v>696.9</v>
      </c>
      <c r="AA21" s="6">
        <v>701.2</v>
      </c>
      <c r="AB21" s="6">
        <v>716.3</v>
      </c>
      <c r="AC21" s="6">
        <v>723.3</v>
      </c>
      <c r="AD21" s="6">
        <v>730.9</v>
      </c>
      <c r="AE21" s="6">
        <v>740.1</v>
      </c>
      <c r="AF21" s="6">
        <v>758.7</v>
      </c>
    </row>
    <row r="22" spans="1:32" ht="14.25">
      <c r="A22" s="6">
        <v>13</v>
      </c>
      <c r="B22" s="6" t="s">
        <v>100</v>
      </c>
      <c r="C22" s="6">
        <v>405.5</v>
      </c>
      <c r="D22" s="6">
        <v>376.3</v>
      </c>
      <c r="E22" s="6">
        <v>392</v>
      </c>
      <c r="F22" s="6">
        <v>395.2</v>
      </c>
      <c r="G22" s="6">
        <v>383.1</v>
      </c>
      <c r="H22" s="6">
        <v>400.8</v>
      </c>
      <c r="I22" s="6">
        <v>365.6</v>
      </c>
      <c r="J22" s="6">
        <v>374.7</v>
      </c>
      <c r="K22" s="6">
        <v>374.8</v>
      </c>
      <c r="L22" s="6">
        <v>381.1</v>
      </c>
      <c r="M22" s="6">
        <v>388.6</v>
      </c>
      <c r="N22" s="6">
        <v>399.6</v>
      </c>
      <c r="O22" s="6">
        <v>423.8</v>
      </c>
      <c r="P22" s="6">
        <v>429.4</v>
      </c>
      <c r="Q22" s="6">
        <v>444.1</v>
      </c>
      <c r="R22" s="6">
        <v>471.7</v>
      </c>
      <c r="S22" s="6">
        <v>495.7</v>
      </c>
      <c r="T22" s="6">
        <v>516.5</v>
      </c>
      <c r="U22" s="6">
        <v>531.1</v>
      </c>
      <c r="V22" s="6">
        <v>534.8</v>
      </c>
      <c r="W22" s="6">
        <v>544.1</v>
      </c>
      <c r="X22" s="6">
        <v>561.2</v>
      </c>
      <c r="Y22" s="6">
        <v>576</v>
      </c>
      <c r="Z22" s="6">
        <v>598.8</v>
      </c>
      <c r="AA22" s="6">
        <v>618.1</v>
      </c>
      <c r="AB22" s="6">
        <v>639.8</v>
      </c>
      <c r="AC22" s="6">
        <v>663.8</v>
      </c>
      <c r="AD22" s="6">
        <v>685.9</v>
      </c>
      <c r="AE22" s="6">
        <v>702.4</v>
      </c>
      <c r="AF22" s="6">
        <v>697.8</v>
      </c>
    </row>
    <row r="23" spans="1:32" ht="14.25">
      <c r="A23" s="6">
        <v>14</v>
      </c>
      <c r="B23" s="6" t="s">
        <v>101</v>
      </c>
      <c r="C23" s="6">
        <v>-145.6</v>
      </c>
      <c r="D23" s="6">
        <v>-187.9</v>
      </c>
      <c r="E23" s="6">
        <v>-205.9</v>
      </c>
      <c r="F23" s="6">
        <v>-50.8</v>
      </c>
      <c r="G23" s="6">
        <v>12.1</v>
      </c>
      <c r="H23" s="6">
        <v>50.1</v>
      </c>
      <c r="I23" s="6">
        <v>121.5</v>
      </c>
      <c r="J23" s="6">
        <v>62.4</v>
      </c>
      <c r="K23" s="6">
        <v>26.3</v>
      </c>
      <c r="L23" s="6">
        <v>63</v>
      </c>
      <c r="M23" s="6">
        <v>-14.9</v>
      </c>
      <c r="N23" s="6">
        <v>92.6</v>
      </c>
      <c r="O23" s="6">
        <v>65.4</v>
      </c>
      <c r="P23" s="6">
        <v>89.3</v>
      </c>
      <c r="Q23" s="6">
        <v>74.1</v>
      </c>
      <c r="R23" s="6">
        <v>18.4</v>
      </c>
      <c r="S23" s="6">
        <v>63.6</v>
      </c>
      <c r="T23" s="6">
        <v>64.5</v>
      </c>
      <c r="U23" s="6">
        <v>125.5</v>
      </c>
      <c r="V23" s="6">
        <v>115.9</v>
      </c>
      <c r="W23" s="6">
        <v>35.4</v>
      </c>
      <c r="X23" s="6">
        <v>64.9</v>
      </c>
      <c r="Y23" s="6">
        <v>76.2</v>
      </c>
      <c r="Z23" s="6">
        <v>85.3</v>
      </c>
      <c r="AA23" s="6">
        <v>129</v>
      </c>
      <c r="AB23" s="6">
        <v>105.2</v>
      </c>
      <c r="AC23" s="6">
        <v>76.8</v>
      </c>
      <c r="AD23" s="6">
        <v>62.7</v>
      </c>
      <c r="AE23" s="6">
        <v>41.9</v>
      </c>
      <c r="AF23" s="6">
        <v>-15</v>
      </c>
    </row>
    <row r="24" spans="1:32" ht="14.25">
      <c r="A24" s="6">
        <v>15</v>
      </c>
      <c r="B24" s="106" t="s">
        <v>11</v>
      </c>
      <c r="C24" s="6">
        <v>-393.9</v>
      </c>
      <c r="D24" s="6">
        <v>-341.7</v>
      </c>
      <c r="E24" s="6">
        <v>-405.6</v>
      </c>
      <c r="F24" s="6">
        <v>-440.6</v>
      </c>
      <c r="G24" s="6">
        <v>-488.7</v>
      </c>
      <c r="H24" s="6">
        <v>-523.2</v>
      </c>
      <c r="I24" s="6">
        <v>-535</v>
      </c>
      <c r="J24" s="6">
        <v>-503.7</v>
      </c>
      <c r="K24" s="6">
        <v>-562.5</v>
      </c>
      <c r="L24" s="6">
        <v>-586.9</v>
      </c>
      <c r="M24" s="6">
        <v>-572.4</v>
      </c>
      <c r="N24" s="6">
        <v>-598.1</v>
      </c>
      <c r="O24" s="6">
        <v>-614.7</v>
      </c>
      <c r="P24" s="6">
        <v>-580.9</v>
      </c>
      <c r="Q24" s="6">
        <v>-535.2</v>
      </c>
      <c r="R24" s="6">
        <v>-531.8</v>
      </c>
      <c r="S24" s="6">
        <v>-519.5</v>
      </c>
      <c r="T24" s="6">
        <v>-514.7</v>
      </c>
      <c r="U24" s="6">
        <v>-492.9</v>
      </c>
      <c r="V24" s="6">
        <v>-440.9</v>
      </c>
      <c r="W24" s="6">
        <v>-508.4</v>
      </c>
      <c r="X24" s="6">
        <v>-515.6</v>
      </c>
      <c r="Y24" s="6">
        <v>-485.6</v>
      </c>
      <c r="Z24" s="6">
        <v>-525.5</v>
      </c>
      <c r="AA24" s="6">
        <v>-534.7</v>
      </c>
      <c r="AB24" s="6">
        <v>-508.9</v>
      </c>
      <c r="AC24" s="6">
        <v>-523.4</v>
      </c>
      <c r="AD24" s="6">
        <v>-520.9</v>
      </c>
      <c r="AE24" s="6">
        <v>-507.4</v>
      </c>
      <c r="AF24" s="6">
        <v>-492.4</v>
      </c>
    </row>
    <row r="25" spans="1:32" ht="14.25">
      <c r="A25" s="6">
        <v>16</v>
      </c>
      <c r="B25" s="6" t="s">
        <v>102</v>
      </c>
      <c r="C25" s="6">
        <v>1519.5</v>
      </c>
      <c r="D25" s="6">
        <v>1522.7</v>
      </c>
      <c r="E25" s="6">
        <v>1596.4</v>
      </c>
      <c r="F25" s="6">
        <v>1712.3</v>
      </c>
      <c r="G25" s="6">
        <v>1753.2</v>
      </c>
      <c r="H25" s="6">
        <v>1814</v>
      </c>
      <c r="I25" s="6">
        <v>1869.8</v>
      </c>
      <c r="J25" s="6">
        <v>1972.2</v>
      </c>
      <c r="K25" s="6">
        <v>2033.3</v>
      </c>
      <c r="L25" s="6">
        <v>2108.3</v>
      </c>
      <c r="M25" s="6">
        <v>2142.9</v>
      </c>
      <c r="N25" s="6">
        <v>2141</v>
      </c>
      <c r="O25" s="6">
        <v>2169.6</v>
      </c>
      <c r="P25" s="6">
        <v>2199.8</v>
      </c>
      <c r="Q25" s="6">
        <v>2209.4</v>
      </c>
      <c r="R25" s="6">
        <v>2214</v>
      </c>
      <c r="S25" s="6">
        <v>2242.2</v>
      </c>
      <c r="T25" s="6">
        <v>2253.1</v>
      </c>
      <c r="U25" s="6">
        <v>2274.1</v>
      </c>
      <c r="V25" s="6">
        <v>2337.1</v>
      </c>
      <c r="W25" s="6">
        <v>2339.1</v>
      </c>
      <c r="X25" s="6">
        <v>2388.4</v>
      </c>
      <c r="Y25" s="6">
        <v>2394.7</v>
      </c>
      <c r="Z25" s="6">
        <v>2379</v>
      </c>
      <c r="AA25" s="6">
        <v>2287.8</v>
      </c>
      <c r="AB25" s="6">
        <v>2298.6</v>
      </c>
      <c r="AC25" s="6">
        <v>2259.1</v>
      </c>
      <c r="AD25" s="6">
        <v>2211.7</v>
      </c>
      <c r="AE25" s="6">
        <v>2179</v>
      </c>
      <c r="AF25" s="6">
        <v>2209.7</v>
      </c>
    </row>
    <row r="26" spans="1:32" ht="14.25">
      <c r="A26" s="6">
        <v>17</v>
      </c>
      <c r="B26" s="6" t="s">
        <v>103</v>
      </c>
      <c r="C26" s="6">
        <v>1012.1</v>
      </c>
      <c r="D26" s="6">
        <v>1010.9</v>
      </c>
      <c r="E26" s="6">
        <v>1074.2</v>
      </c>
      <c r="F26" s="6">
        <v>1163.3</v>
      </c>
      <c r="G26" s="6">
        <v>1208.7</v>
      </c>
      <c r="H26" s="6">
        <v>1256.4</v>
      </c>
      <c r="I26" s="6">
        <v>1288</v>
      </c>
      <c r="J26" s="6">
        <v>1365.3</v>
      </c>
      <c r="K26" s="6">
        <v>1416</v>
      </c>
      <c r="L26" s="6">
        <v>1467.7</v>
      </c>
      <c r="M26" s="6">
        <v>1487.8</v>
      </c>
      <c r="N26" s="6">
        <v>1496</v>
      </c>
      <c r="O26" s="6">
        <v>1511.2</v>
      </c>
      <c r="P26" s="6">
        <v>1530</v>
      </c>
      <c r="Q26" s="6">
        <v>1537.7</v>
      </c>
      <c r="R26" s="6">
        <v>1525.2</v>
      </c>
      <c r="S26" s="6">
        <v>1537.5</v>
      </c>
      <c r="T26" s="6">
        <v>1544.8</v>
      </c>
      <c r="U26" s="6">
        <v>1558.6</v>
      </c>
      <c r="V26" s="6">
        <v>1609.8</v>
      </c>
      <c r="W26" s="6">
        <v>1593.5</v>
      </c>
      <c r="X26" s="6">
        <v>1629.8</v>
      </c>
      <c r="Y26" s="6">
        <v>1637.3</v>
      </c>
      <c r="Z26" s="6">
        <v>1611.8</v>
      </c>
      <c r="AA26" s="6">
        <v>1519.8</v>
      </c>
      <c r="AB26" s="6">
        <v>1530</v>
      </c>
      <c r="AC26" s="6">
        <v>1495.6</v>
      </c>
      <c r="AD26" s="6">
        <v>1448.3</v>
      </c>
      <c r="AE26" s="6">
        <v>1410.9</v>
      </c>
      <c r="AF26" s="6">
        <v>1437.2</v>
      </c>
    </row>
    <row r="27" spans="1:32" ht="14.25">
      <c r="A27" s="6">
        <v>18</v>
      </c>
      <c r="B27" s="6" t="s">
        <v>104</v>
      </c>
      <c r="C27" s="6">
        <v>507.4</v>
      </c>
      <c r="D27" s="6">
        <v>511.8</v>
      </c>
      <c r="E27" s="6">
        <v>522.2</v>
      </c>
      <c r="F27" s="6">
        <v>549</v>
      </c>
      <c r="G27" s="6">
        <v>544.5</v>
      </c>
      <c r="H27" s="6">
        <v>557.6</v>
      </c>
      <c r="I27" s="6">
        <v>581.9</v>
      </c>
      <c r="J27" s="6">
        <v>607</v>
      </c>
      <c r="K27" s="6">
        <v>617.3</v>
      </c>
      <c r="L27" s="6">
        <v>640.6</v>
      </c>
      <c r="M27" s="6">
        <v>655.1</v>
      </c>
      <c r="N27" s="6">
        <v>645</v>
      </c>
      <c r="O27" s="6">
        <v>658.4</v>
      </c>
      <c r="P27" s="6">
        <v>669.8</v>
      </c>
      <c r="Q27" s="6">
        <v>671.7</v>
      </c>
      <c r="R27" s="6">
        <v>688.8</v>
      </c>
      <c r="S27" s="6">
        <v>704.8</v>
      </c>
      <c r="T27" s="6">
        <v>708.3</v>
      </c>
      <c r="U27" s="6">
        <v>715.5</v>
      </c>
      <c r="V27" s="6">
        <v>727.2</v>
      </c>
      <c r="W27" s="6">
        <v>745.6</v>
      </c>
      <c r="X27" s="6">
        <v>758.6</v>
      </c>
      <c r="Y27" s="6">
        <v>757.4</v>
      </c>
      <c r="Z27" s="6">
        <v>767.2</v>
      </c>
      <c r="AA27" s="6">
        <v>768</v>
      </c>
      <c r="AB27" s="6">
        <v>768.6</v>
      </c>
      <c r="AC27" s="6">
        <v>763.5</v>
      </c>
      <c r="AD27" s="6">
        <v>763.4</v>
      </c>
      <c r="AE27" s="6">
        <v>768.1</v>
      </c>
      <c r="AF27" s="6">
        <v>772.5</v>
      </c>
    </row>
    <row r="28" spans="1:32" ht="14.25">
      <c r="A28" s="6">
        <v>19</v>
      </c>
      <c r="B28" s="6" t="s">
        <v>105</v>
      </c>
      <c r="C28" s="6">
        <v>1913.4</v>
      </c>
      <c r="D28" s="6">
        <v>1864.5</v>
      </c>
      <c r="E28" s="6">
        <v>2002</v>
      </c>
      <c r="F28" s="6">
        <v>2152.9</v>
      </c>
      <c r="G28" s="6">
        <v>2241.9</v>
      </c>
      <c r="H28" s="6">
        <v>2337.3</v>
      </c>
      <c r="I28" s="6">
        <v>2404.9</v>
      </c>
      <c r="J28" s="6">
        <v>2475.9</v>
      </c>
      <c r="K28" s="6">
        <v>2595.8</v>
      </c>
      <c r="L28" s="6">
        <v>2695.3</v>
      </c>
      <c r="M28" s="6">
        <v>2715.3</v>
      </c>
      <c r="N28" s="6">
        <v>2739.1</v>
      </c>
      <c r="O28" s="6">
        <v>2784.3</v>
      </c>
      <c r="P28" s="6">
        <v>2780.7</v>
      </c>
      <c r="Q28" s="6">
        <v>2744.5</v>
      </c>
      <c r="R28" s="6">
        <v>2745.8</v>
      </c>
      <c r="S28" s="6">
        <v>2761.7</v>
      </c>
      <c r="T28" s="6">
        <v>2767.8</v>
      </c>
      <c r="U28" s="6">
        <v>2767</v>
      </c>
      <c r="V28" s="6">
        <v>2777.9</v>
      </c>
      <c r="W28" s="6">
        <v>2847.4</v>
      </c>
      <c r="X28" s="6">
        <v>2904</v>
      </c>
      <c r="Y28" s="6">
        <v>2880.3</v>
      </c>
      <c r="Z28" s="6">
        <v>2904.6</v>
      </c>
      <c r="AA28" s="6">
        <v>2822.4</v>
      </c>
      <c r="AB28" s="6">
        <v>2807.5</v>
      </c>
      <c r="AC28" s="6">
        <v>2782.5</v>
      </c>
      <c r="AD28" s="6">
        <v>2732.6</v>
      </c>
      <c r="AE28" s="6">
        <v>2686.3</v>
      </c>
      <c r="AF28" s="6">
        <v>2702.2</v>
      </c>
    </row>
    <row r="29" spans="1:32" ht="14.25">
      <c r="A29" s="6">
        <v>20</v>
      </c>
      <c r="B29" s="6" t="s">
        <v>103</v>
      </c>
      <c r="C29" s="6">
        <v>1524.3</v>
      </c>
      <c r="D29" s="6">
        <v>1478.7</v>
      </c>
      <c r="E29" s="6">
        <v>1609</v>
      </c>
      <c r="F29" s="6">
        <v>1749.1</v>
      </c>
      <c r="G29" s="6">
        <v>1838.6</v>
      </c>
      <c r="H29" s="6">
        <v>1928.7</v>
      </c>
      <c r="I29" s="6">
        <v>1984.2</v>
      </c>
      <c r="J29" s="6">
        <v>2047.9</v>
      </c>
      <c r="K29" s="6">
        <v>2172.5</v>
      </c>
      <c r="L29" s="6">
        <v>2251.7</v>
      </c>
      <c r="M29" s="6">
        <v>2263.6</v>
      </c>
      <c r="N29" s="6">
        <v>2291.1</v>
      </c>
      <c r="O29" s="6">
        <v>2331.4</v>
      </c>
      <c r="P29" s="6">
        <v>2322.7</v>
      </c>
      <c r="Q29" s="6">
        <v>2284.7</v>
      </c>
      <c r="R29" s="6">
        <v>2284.6</v>
      </c>
      <c r="S29" s="6">
        <v>2300.1</v>
      </c>
      <c r="T29" s="6">
        <v>2303.3</v>
      </c>
      <c r="U29" s="6">
        <v>2299.2</v>
      </c>
      <c r="V29" s="6">
        <v>2303.3</v>
      </c>
      <c r="W29" s="6">
        <v>2369.1</v>
      </c>
      <c r="X29" s="6">
        <v>2416.9</v>
      </c>
      <c r="Y29" s="6">
        <v>2392</v>
      </c>
      <c r="Z29" s="6">
        <v>2407.9</v>
      </c>
      <c r="AA29" s="6">
        <v>2330.6</v>
      </c>
      <c r="AB29" s="6">
        <v>2314.6</v>
      </c>
      <c r="AC29" s="6">
        <v>2284.1</v>
      </c>
      <c r="AD29" s="6">
        <v>2235</v>
      </c>
      <c r="AE29" s="6">
        <v>2185.7</v>
      </c>
      <c r="AF29" s="6">
        <v>2199.4</v>
      </c>
    </row>
    <row r="30" spans="1:32" ht="14.25">
      <c r="A30" s="6">
        <v>21</v>
      </c>
      <c r="B30" s="6" t="s">
        <v>104</v>
      </c>
      <c r="C30" s="6">
        <v>389</v>
      </c>
      <c r="D30" s="6">
        <v>385.7</v>
      </c>
      <c r="E30" s="6">
        <v>393</v>
      </c>
      <c r="F30" s="6">
        <v>403.8</v>
      </c>
      <c r="G30" s="6">
        <v>403.4</v>
      </c>
      <c r="H30" s="6">
        <v>408.6</v>
      </c>
      <c r="I30" s="6">
        <v>420.7</v>
      </c>
      <c r="J30" s="6">
        <v>428</v>
      </c>
      <c r="K30" s="6">
        <v>423.3</v>
      </c>
      <c r="L30" s="6">
        <v>443.5</v>
      </c>
      <c r="M30" s="6">
        <v>451.7</v>
      </c>
      <c r="N30" s="6">
        <v>448</v>
      </c>
      <c r="O30" s="6">
        <v>452.9</v>
      </c>
      <c r="P30" s="6">
        <v>458</v>
      </c>
      <c r="Q30" s="6">
        <v>459.9</v>
      </c>
      <c r="R30" s="6">
        <v>461.3</v>
      </c>
      <c r="S30" s="6">
        <v>461.6</v>
      </c>
      <c r="T30" s="6">
        <v>464.5</v>
      </c>
      <c r="U30" s="6">
        <v>467.8</v>
      </c>
      <c r="V30" s="6">
        <v>474.7</v>
      </c>
      <c r="W30" s="6">
        <v>478.3</v>
      </c>
      <c r="X30" s="6">
        <v>487.1</v>
      </c>
      <c r="Y30" s="6">
        <v>488.3</v>
      </c>
      <c r="Z30" s="6">
        <v>496.7</v>
      </c>
      <c r="AA30" s="6">
        <v>491.8</v>
      </c>
      <c r="AB30" s="6">
        <v>493</v>
      </c>
      <c r="AC30" s="6">
        <v>498.4</v>
      </c>
      <c r="AD30" s="6">
        <v>497.7</v>
      </c>
      <c r="AE30" s="6">
        <v>500.7</v>
      </c>
      <c r="AF30" s="6">
        <v>502.7</v>
      </c>
    </row>
    <row r="31" spans="1:32" ht="14.25">
      <c r="A31" s="6">
        <v>22</v>
      </c>
      <c r="B31" s="106" t="s">
        <v>14</v>
      </c>
      <c r="C31" s="6">
        <v>3035.4</v>
      </c>
      <c r="D31" s="6">
        <v>3086.5</v>
      </c>
      <c r="E31" s="6">
        <v>3112.5</v>
      </c>
      <c r="F31" s="6">
        <v>3122</v>
      </c>
      <c r="G31" s="6">
        <v>3135.7</v>
      </c>
      <c r="H31" s="6">
        <v>3181.5</v>
      </c>
      <c r="I31" s="6">
        <v>3194.7</v>
      </c>
      <c r="J31" s="6">
        <v>3184.2</v>
      </c>
      <c r="K31" s="6">
        <v>3153.8</v>
      </c>
      <c r="L31" s="6">
        <v>3183.8</v>
      </c>
      <c r="M31" s="6">
        <v>3176.8</v>
      </c>
      <c r="N31" s="6">
        <v>3160.4</v>
      </c>
      <c r="O31" s="6">
        <v>3171.6</v>
      </c>
      <c r="P31" s="6">
        <v>3159.6</v>
      </c>
      <c r="Q31" s="6">
        <v>3159.6</v>
      </c>
      <c r="R31" s="6">
        <v>3143.5</v>
      </c>
      <c r="S31" s="6">
        <v>3120.7</v>
      </c>
      <c r="T31" s="6">
        <v>3113.4</v>
      </c>
      <c r="U31" s="6">
        <v>3112.3</v>
      </c>
      <c r="V31" s="6">
        <v>3117.7</v>
      </c>
      <c r="W31" s="6">
        <v>3123.6</v>
      </c>
      <c r="X31" s="6">
        <v>3139</v>
      </c>
      <c r="Y31" s="6">
        <v>3174.2</v>
      </c>
      <c r="Z31" s="6">
        <v>3171.4</v>
      </c>
      <c r="AA31" s="6">
        <v>3174.7</v>
      </c>
      <c r="AB31" s="6">
        <v>3217.2</v>
      </c>
      <c r="AC31" s="6">
        <v>3236.3</v>
      </c>
      <c r="AD31" s="6">
        <v>3245</v>
      </c>
      <c r="AE31" s="6">
        <v>3254.3</v>
      </c>
      <c r="AF31" s="6">
        <v>3262.3</v>
      </c>
    </row>
    <row r="32" spans="1:32" ht="14.25">
      <c r="A32" s="6">
        <v>23</v>
      </c>
      <c r="B32" s="6" t="s">
        <v>106</v>
      </c>
      <c r="C32" s="6">
        <v>1182.2</v>
      </c>
      <c r="D32" s="6">
        <v>1214.6</v>
      </c>
      <c r="E32" s="6">
        <v>1233.2</v>
      </c>
      <c r="F32" s="6">
        <v>1240.7</v>
      </c>
      <c r="G32" s="6">
        <v>1269.2</v>
      </c>
      <c r="H32" s="6">
        <v>1304.6</v>
      </c>
      <c r="I32" s="6">
        <v>1321.6</v>
      </c>
      <c r="J32" s="6">
        <v>1320.1</v>
      </c>
      <c r="K32" s="6">
        <v>1298.1</v>
      </c>
      <c r="L32" s="6">
        <v>1314.9</v>
      </c>
      <c r="M32" s="6">
        <v>1305.9</v>
      </c>
      <c r="N32" s="6">
        <v>1294.9</v>
      </c>
      <c r="O32" s="6">
        <v>1300.5</v>
      </c>
      <c r="P32" s="6">
        <v>1293.7</v>
      </c>
      <c r="Q32" s="6">
        <v>1297</v>
      </c>
      <c r="R32" s="6">
        <v>1278.9</v>
      </c>
      <c r="S32" s="6">
        <v>1245.3</v>
      </c>
      <c r="T32" s="6">
        <v>1231.4</v>
      </c>
      <c r="U32" s="6">
        <v>1220.2</v>
      </c>
      <c r="V32" s="6">
        <v>1220.9</v>
      </c>
      <c r="W32" s="6">
        <v>1218.1</v>
      </c>
      <c r="X32" s="6">
        <v>1214.3</v>
      </c>
      <c r="Y32" s="6">
        <v>1230.6</v>
      </c>
      <c r="Z32" s="6">
        <v>1212.5</v>
      </c>
      <c r="AA32" s="6">
        <v>1218.8</v>
      </c>
      <c r="AB32" s="6">
        <v>1222.1</v>
      </c>
      <c r="AC32" s="6">
        <v>1225</v>
      </c>
      <c r="AD32" s="6">
        <v>1234</v>
      </c>
      <c r="AE32" s="6">
        <v>1233.8</v>
      </c>
      <c r="AF32" s="6">
        <v>1239.2</v>
      </c>
    </row>
    <row r="33" spans="1:32" ht="14.25">
      <c r="A33" s="6">
        <v>24</v>
      </c>
      <c r="B33" s="6" t="s">
        <v>107</v>
      </c>
      <c r="C33" s="6">
        <v>760.2</v>
      </c>
      <c r="D33" s="6">
        <v>785.4</v>
      </c>
      <c r="E33" s="6">
        <v>802.8</v>
      </c>
      <c r="F33" s="6">
        <v>804.6</v>
      </c>
      <c r="G33" s="6">
        <v>811.9</v>
      </c>
      <c r="H33" s="6">
        <v>829.3</v>
      </c>
      <c r="I33" s="6">
        <v>846.3</v>
      </c>
      <c r="J33" s="6">
        <v>843.5</v>
      </c>
      <c r="K33" s="6">
        <v>823.4</v>
      </c>
      <c r="L33" s="6">
        <v>844.9</v>
      </c>
      <c r="M33" s="6">
        <v>851.5</v>
      </c>
      <c r="N33" s="6">
        <v>828</v>
      </c>
      <c r="O33" s="6">
        <v>826.4</v>
      </c>
      <c r="P33" s="6">
        <v>818.8</v>
      </c>
      <c r="Q33" s="6">
        <v>821.5</v>
      </c>
      <c r="R33" s="6">
        <v>804.6</v>
      </c>
      <c r="S33" s="6">
        <v>779.6</v>
      </c>
      <c r="T33" s="6">
        <v>770</v>
      </c>
      <c r="U33" s="6">
        <v>759.3</v>
      </c>
      <c r="V33" s="6">
        <v>759</v>
      </c>
      <c r="W33" s="6">
        <v>750</v>
      </c>
      <c r="X33" s="6">
        <v>746</v>
      </c>
      <c r="Y33" s="6">
        <v>755.5</v>
      </c>
      <c r="Z33" s="6">
        <v>732.5</v>
      </c>
      <c r="AA33" s="6">
        <v>731.2</v>
      </c>
      <c r="AB33" s="6">
        <v>731.8</v>
      </c>
      <c r="AC33" s="6">
        <v>729.3</v>
      </c>
      <c r="AD33" s="6">
        <v>735.6</v>
      </c>
      <c r="AE33" s="6">
        <v>731.4</v>
      </c>
      <c r="AF33" s="6">
        <v>729.3</v>
      </c>
    </row>
    <row r="34" spans="1:32" ht="14.25">
      <c r="A34" s="6">
        <v>25</v>
      </c>
      <c r="B34" s="6" t="s">
        <v>108</v>
      </c>
      <c r="C34" s="6">
        <v>422</v>
      </c>
      <c r="D34" s="6">
        <v>429.2</v>
      </c>
      <c r="E34" s="6">
        <v>430.4</v>
      </c>
      <c r="F34" s="6">
        <v>436</v>
      </c>
      <c r="G34" s="6">
        <v>457.3</v>
      </c>
      <c r="H34" s="6">
        <v>475.2</v>
      </c>
      <c r="I34" s="6">
        <v>475.3</v>
      </c>
      <c r="J34" s="6">
        <v>476.6</v>
      </c>
      <c r="K34" s="6">
        <v>474.7</v>
      </c>
      <c r="L34" s="6">
        <v>470</v>
      </c>
      <c r="M34" s="6">
        <v>454.5</v>
      </c>
      <c r="N34" s="6">
        <v>466.9</v>
      </c>
      <c r="O34" s="6">
        <v>474.1</v>
      </c>
      <c r="P34" s="6">
        <v>474.9</v>
      </c>
      <c r="Q34" s="6">
        <v>475.5</v>
      </c>
      <c r="R34" s="6">
        <v>474.3</v>
      </c>
      <c r="S34" s="6">
        <v>465.7</v>
      </c>
      <c r="T34" s="6">
        <v>461.5</v>
      </c>
      <c r="U34" s="6">
        <v>460.9</v>
      </c>
      <c r="V34" s="6">
        <v>461.9</v>
      </c>
      <c r="W34" s="6">
        <v>468</v>
      </c>
      <c r="X34" s="6">
        <v>468.3</v>
      </c>
      <c r="Y34" s="6">
        <v>475.1</v>
      </c>
      <c r="Z34" s="6">
        <v>480</v>
      </c>
      <c r="AA34" s="6">
        <v>487.6</v>
      </c>
      <c r="AB34" s="6">
        <v>490.3</v>
      </c>
      <c r="AC34" s="6">
        <v>495.7</v>
      </c>
      <c r="AD34" s="6">
        <v>498.4</v>
      </c>
      <c r="AE34" s="6">
        <v>502.4</v>
      </c>
      <c r="AF34" s="6">
        <v>509.9</v>
      </c>
    </row>
    <row r="35" spans="1:32" ht="14.25">
      <c r="A35" s="6">
        <v>26</v>
      </c>
      <c r="B35" s="6" t="s">
        <v>109</v>
      </c>
      <c r="C35" s="6">
        <v>1853.1</v>
      </c>
      <c r="D35" s="6">
        <v>1871.9</v>
      </c>
      <c r="E35" s="6">
        <v>1879.3</v>
      </c>
      <c r="F35" s="6">
        <v>1881.3</v>
      </c>
      <c r="G35" s="6">
        <v>1866.5</v>
      </c>
      <c r="H35" s="6">
        <v>1876.9</v>
      </c>
      <c r="I35" s="6">
        <v>1873.1</v>
      </c>
      <c r="J35" s="6">
        <v>1864.2</v>
      </c>
      <c r="K35" s="6">
        <v>1855.8</v>
      </c>
      <c r="L35" s="6">
        <v>1869</v>
      </c>
      <c r="M35" s="6">
        <v>1870.9</v>
      </c>
      <c r="N35" s="6">
        <v>1865.5</v>
      </c>
      <c r="O35" s="6">
        <v>1871</v>
      </c>
      <c r="P35" s="6">
        <v>1865.9</v>
      </c>
      <c r="Q35" s="6">
        <v>1862.6</v>
      </c>
      <c r="R35" s="6">
        <v>1864.6</v>
      </c>
      <c r="S35" s="6">
        <v>1875.4</v>
      </c>
      <c r="T35" s="6">
        <v>1882</v>
      </c>
      <c r="U35" s="6">
        <v>1892.1</v>
      </c>
      <c r="V35" s="6">
        <v>1896.8</v>
      </c>
      <c r="W35" s="6">
        <v>1905.5</v>
      </c>
      <c r="X35" s="6">
        <v>1924.7</v>
      </c>
      <c r="Y35" s="6">
        <v>1943.6</v>
      </c>
      <c r="Z35" s="6">
        <v>1958.9</v>
      </c>
      <c r="AA35" s="6">
        <v>1955.9</v>
      </c>
      <c r="AB35" s="6">
        <v>1995.1</v>
      </c>
      <c r="AC35" s="6">
        <v>2011.3</v>
      </c>
      <c r="AD35" s="6">
        <v>2011</v>
      </c>
      <c r="AE35" s="6">
        <v>2020.5</v>
      </c>
      <c r="AF35" s="6">
        <v>2023.1</v>
      </c>
    </row>
    <row r="37" spans="1:2" ht="14.25">
      <c r="A37" s="8" t="s">
        <v>15</v>
      </c>
      <c r="B37" s="8"/>
    </row>
    <row r="38" s="21" customFormat="1" ht="14.25"/>
    <row r="39" spans="1:3" ht="14.25">
      <c r="A39" s="122" t="s">
        <v>18</v>
      </c>
      <c r="B39" s="13" t="s">
        <v>20</v>
      </c>
      <c r="C39" s="14" t="s">
        <v>19</v>
      </c>
    </row>
    <row r="40" spans="1:3" ht="14.25">
      <c r="A40" s="123" t="s">
        <v>175</v>
      </c>
      <c r="B40" s="124">
        <f>E10</f>
        <v>14384.1</v>
      </c>
      <c r="C40" s="125"/>
    </row>
    <row r="41" spans="1:3" ht="14.25">
      <c r="A41" s="123" t="s">
        <v>176</v>
      </c>
      <c r="B41" s="124">
        <f>AF10</f>
        <v>18450.1</v>
      </c>
      <c r="C41" s="15">
        <f>(B41-B40)/B40</f>
        <v>0.28267322946864926</v>
      </c>
    </row>
  </sheetData>
  <sheetProtection/>
  <mergeCells count="1">
    <mergeCell ref="A1:J1"/>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J679"/>
  <sheetViews>
    <sheetView zoomScalePageLayoutView="0" workbookViewId="0" topLeftCell="A1">
      <selection activeCell="A1" sqref="A1"/>
    </sheetView>
  </sheetViews>
  <sheetFormatPr defaultColWidth="9.140625" defaultRowHeight="12.75"/>
  <cols>
    <col min="1" max="1" width="21.7109375" style="16" customWidth="1"/>
    <col min="2" max="2" width="18.28125" style="17" customWidth="1"/>
    <col min="3" max="3" width="15.00390625" style="16" customWidth="1"/>
    <col min="4" max="4" width="15.7109375" style="18" customWidth="1"/>
    <col min="5" max="5" width="20.00390625" style="12" customWidth="1"/>
    <col min="6" max="6" width="17.28125" style="16" customWidth="1"/>
    <col min="7" max="7" width="11.00390625" style="16" customWidth="1"/>
    <col min="8" max="16384" width="8.8515625" style="5" customWidth="1"/>
  </cols>
  <sheetData>
    <row r="1" spans="1:5" ht="14.25">
      <c r="A1" s="8" t="s">
        <v>15</v>
      </c>
      <c r="B1" s="19"/>
      <c r="C1" s="20"/>
      <c r="D1" s="20"/>
      <c r="E1" s="6"/>
    </row>
    <row r="2" spans="1:5" ht="15" thickBot="1">
      <c r="A2" s="21"/>
      <c r="B2" s="19"/>
      <c r="C2" s="20"/>
      <c r="D2" s="20"/>
      <c r="E2" s="6"/>
    </row>
    <row r="3" spans="1:7" s="6" customFormat="1" ht="44.25" customHeight="1">
      <c r="A3" s="141" t="s">
        <v>39</v>
      </c>
      <c r="B3" s="142"/>
      <c r="C3" s="142"/>
      <c r="D3" s="142"/>
      <c r="E3" s="142"/>
      <c r="F3" s="143"/>
      <c r="G3" s="39"/>
    </row>
    <row r="4" spans="1:7" s="6" customFormat="1" ht="27.75" customHeight="1">
      <c r="A4" s="144" t="s">
        <v>40</v>
      </c>
      <c r="B4" s="145"/>
      <c r="C4" s="145"/>
      <c r="D4" s="145"/>
      <c r="E4" s="145"/>
      <c r="F4" s="146"/>
      <c r="G4" s="39"/>
    </row>
    <row r="5" spans="1:7" s="6" customFormat="1" ht="14.25">
      <c r="A5" s="81"/>
      <c r="B5" s="82"/>
      <c r="C5" s="82"/>
      <c r="D5" s="82"/>
      <c r="E5" s="82"/>
      <c r="F5" s="83"/>
      <c r="G5" s="82"/>
    </row>
    <row r="6" spans="1:7" ht="14.25">
      <c r="A6" s="29"/>
      <c r="B6" s="147" t="s">
        <v>41</v>
      </c>
      <c r="C6" s="147"/>
      <c r="D6" s="147"/>
      <c r="E6" s="24"/>
      <c r="F6" s="31"/>
      <c r="G6" s="30"/>
    </row>
    <row r="7" spans="1:7" ht="14.25">
      <c r="A7" s="32" t="s">
        <v>42</v>
      </c>
      <c r="B7" s="84" t="s">
        <v>43</v>
      </c>
      <c r="C7" s="84" t="s">
        <v>44</v>
      </c>
      <c r="D7" s="84" t="s">
        <v>45</v>
      </c>
      <c r="E7" s="33"/>
      <c r="F7" s="31"/>
      <c r="G7" s="30"/>
    </row>
    <row r="8" spans="1:7" ht="14.25">
      <c r="A8" s="29" t="s">
        <v>46</v>
      </c>
      <c r="B8" s="22"/>
      <c r="C8" s="22"/>
      <c r="D8" s="22">
        <v>1373</v>
      </c>
      <c r="E8" s="24"/>
      <c r="F8" s="31"/>
      <c r="G8" s="30"/>
    </row>
    <row r="9" spans="1:7" ht="14.25">
      <c r="A9" s="29" t="s">
        <v>47</v>
      </c>
      <c r="B9" s="22"/>
      <c r="C9" s="22"/>
      <c r="D9" s="22">
        <v>1294</v>
      </c>
      <c r="E9" s="24"/>
      <c r="F9" s="31"/>
      <c r="G9" s="30"/>
    </row>
    <row r="10" spans="1:7" ht="14.25">
      <c r="A10" s="29" t="s">
        <v>48</v>
      </c>
      <c r="B10" s="22"/>
      <c r="C10" s="22"/>
      <c r="D10" s="22">
        <v>1111</v>
      </c>
      <c r="E10" s="24"/>
      <c r="F10" s="31"/>
      <c r="G10" s="30"/>
    </row>
    <row r="11" spans="1:7" ht="14.25">
      <c r="A11" s="29" t="s">
        <v>49</v>
      </c>
      <c r="B11" s="22"/>
      <c r="C11" s="22"/>
      <c r="D11" s="22">
        <v>1100</v>
      </c>
      <c r="E11" s="24"/>
      <c r="F11" s="31"/>
      <c r="G11" s="30"/>
    </row>
    <row r="12" spans="1:7" ht="14.25">
      <c r="A12" s="29" t="s">
        <v>50</v>
      </c>
      <c r="B12" s="22"/>
      <c r="C12" s="22"/>
      <c r="D12" s="22">
        <v>1100</v>
      </c>
      <c r="E12" s="24"/>
      <c r="F12" s="31"/>
      <c r="G12" s="30"/>
    </row>
    <row r="13" spans="1:7" ht="14.25">
      <c r="A13" s="29" t="s">
        <v>51</v>
      </c>
      <c r="B13" s="22">
        <v>965</v>
      </c>
      <c r="C13" s="22">
        <v>1485</v>
      </c>
      <c r="D13" s="23">
        <f>AVERAGE(B13:C13)</f>
        <v>1225</v>
      </c>
      <c r="E13" s="24"/>
      <c r="F13" s="31"/>
      <c r="G13" s="30"/>
    </row>
    <row r="14" spans="1:7" ht="14.25">
      <c r="A14" s="29" t="s">
        <v>52</v>
      </c>
      <c r="B14" s="22"/>
      <c r="C14" s="22"/>
      <c r="D14" s="22">
        <v>856</v>
      </c>
      <c r="E14" s="24"/>
      <c r="F14" s="31"/>
      <c r="G14" s="30"/>
    </row>
    <row r="15" spans="1:7" ht="14.25">
      <c r="A15" s="29" t="s">
        <v>53</v>
      </c>
      <c r="B15" s="22">
        <v>358</v>
      </c>
      <c r="C15" s="22">
        <v>1612</v>
      </c>
      <c r="D15" s="23">
        <f>AVERAGE(B15:C15)</f>
        <v>985</v>
      </c>
      <c r="E15" s="24"/>
      <c r="F15" s="31"/>
      <c r="G15" s="30"/>
    </row>
    <row r="16" spans="1:7" ht="14.25">
      <c r="A16" s="29" t="s">
        <v>54</v>
      </c>
      <c r="B16" s="22">
        <v>644</v>
      </c>
      <c r="C16" s="22">
        <v>1418</v>
      </c>
      <c r="D16" s="23">
        <f>AVERAGE(B16:C16)</f>
        <v>1031</v>
      </c>
      <c r="E16" s="24"/>
      <c r="F16" s="31"/>
      <c r="G16" s="30"/>
    </row>
    <row r="17" spans="1:7" ht="14.25">
      <c r="A17" s="29" t="s">
        <v>55</v>
      </c>
      <c r="B17" s="22">
        <v>808</v>
      </c>
      <c r="C17" s="22">
        <v>2104</v>
      </c>
      <c r="D17" s="23">
        <f>AVERAGE(B17:C17)</f>
        <v>1456</v>
      </c>
      <c r="E17" s="24"/>
      <c r="F17" s="31"/>
      <c r="G17" s="30"/>
    </row>
    <row r="18" spans="1:7" ht="14.25">
      <c r="A18" s="29" t="s">
        <v>56</v>
      </c>
      <c r="B18" s="22">
        <v>1372</v>
      </c>
      <c r="C18" s="22">
        <v>1426</v>
      </c>
      <c r="D18" s="23">
        <f>AVERAGE(B18:C18)</f>
        <v>1399</v>
      </c>
      <c r="E18" s="24"/>
      <c r="F18" s="31"/>
      <c r="G18" s="30"/>
    </row>
    <row r="19" spans="1:7" ht="15" thickBot="1">
      <c r="A19" s="29" t="s">
        <v>57</v>
      </c>
      <c r="B19" s="22"/>
      <c r="C19" s="22"/>
      <c r="D19" s="64">
        <v>1782</v>
      </c>
      <c r="E19" s="24"/>
      <c r="F19" s="31"/>
      <c r="G19" s="30"/>
    </row>
    <row r="20" spans="1:7" ht="15" thickBot="1">
      <c r="A20" s="34"/>
      <c r="B20" s="35"/>
      <c r="C20" s="63"/>
      <c r="D20" s="65">
        <f>AVERAGE(D8:D19)</f>
        <v>1226</v>
      </c>
      <c r="E20" s="66" t="s">
        <v>45</v>
      </c>
      <c r="F20" s="36"/>
      <c r="G20" s="30"/>
    </row>
    <row r="21" spans="1:7" ht="14.25">
      <c r="A21" s="24"/>
      <c r="B21" s="25"/>
      <c r="C21" s="25"/>
      <c r="D21" s="2"/>
      <c r="E21" s="3"/>
      <c r="G21" s="30"/>
    </row>
    <row r="22" spans="1:10" ht="15" thickBot="1">
      <c r="A22" s="24"/>
      <c r="B22" s="25"/>
      <c r="C22" s="25"/>
      <c r="D22" s="2"/>
      <c r="E22" s="3"/>
      <c r="G22" s="30"/>
      <c r="H22" s="41"/>
      <c r="I22" s="41"/>
      <c r="J22" s="41"/>
    </row>
    <row r="23" spans="1:10" s="6" customFormat="1" ht="27.75" customHeight="1">
      <c r="A23" s="141" t="s">
        <v>147</v>
      </c>
      <c r="B23" s="142"/>
      <c r="C23" s="142"/>
      <c r="D23" s="142"/>
      <c r="E23" s="142"/>
      <c r="F23" s="143"/>
      <c r="G23" s="39"/>
      <c r="H23" s="24"/>
      <c r="I23" s="24"/>
      <c r="J23" s="24"/>
    </row>
    <row r="24" spans="1:10" s="6" customFormat="1" ht="14.25" customHeight="1">
      <c r="A24" s="144" t="s">
        <v>177</v>
      </c>
      <c r="B24" s="145"/>
      <c r="C24" s="56">
        <v>321418820</v>
      </c>
      <c r="D24" s="39"/>
      <c r="E24" s="67"/>
      <c r="F24" s="37"/>
      <c r="G24" s="24"/>
      <c r="H24" s="24"/>
      <c r="I24" s="24"/>
      <c r="J24" s="24"/>
    </row>
    <row r="25" spans="1:10" s="6" customFormat="1" ht="13.5" customHeight="1">
      <c r="A25" s="144" t="s">
        <v>178</v>
      </c>
      <c r="B25" s="145"/>
      <c r="C25" s="56">
        <v>323889854</v>
      </c>
      <c r="D25" s="39"/>
      <c r="E25" s="67"/>
      <c r="F25" s="37"/>
      <c r="G25" s="24"/>
      <c r="H25" s="24"/>
      <c r="I25" s="24"/>
      <c r="J25" s="24"/>
    </row>
    <row r="26" spans="1:10" s="6" customFormat="1" ht="14.25" customHeight="1">
      <c r="A26" s="144" t="s">
        <v>63</v>
      </c>
      <c r="B26" s="145"/>
      <c r="C26" s="57">
        <f>(C25-C24)/C24</f>
        <v>0.007687894566970285</v>
      </c>
      <c r="D26" s="39"/>
      <c r="E26" s="24"/>
      <c r="F26" s="37"/>
      <c r="G26" s="24"/>
      <c r="H26" s="24"/>
      <c r="I26" s="24"/>
      <c r="J26" s="24"/>
    </row>
    <row r="27" spans="1:10" s="6" customFormat="1" ht="14.25">
      <c r="A27" s="38"/>
      <c r="B27" s="24"/>
      <c r="C27" s="24"/>
      <c r="D27" s="24"/>
      <c r="E27" s="58"/>
      <c r="F27" s="37"/>
      <c r="G27" s="24"/>
      <c r="H27" s="24"/>
      <c r="I27" s="24"/>
      <c r="J27" s="24"/>
    </row>
    <row r="28" spans="1:10" s="6" customFormat="1" ht="46.5" customHeight="1">
      <c r="A28" s="144" t="s">
        <v>179</v>
      </c>
      <c r="B28" s="145"/>
      <c r="C28" s="145"/>
      <c r="D28" s="145"/>
      <c r="E28" s="145"/>
      <c r="F28" s="146"/>
      <c r="G28" s="39"/>
      <c r="H28" s="39"/>
      <c r="I28" s="24"/>
      <c r="J28" s="24"/>
    </row>
    <row r="29" spans="1:10" s="6" customFormat="1" ht="28.5" customHeight="1">
      <c r="A29" s="144" t="s">
        <v>180</v>
      </c>
      <c r="B29" s="145"/>
      <c r="C29" s="145"/>
      <c r="D29" s="145"/>
      <c r="E29" s="145"/>
      <c r="F29" s="146"/>
      <c r="G29" s="39"/>
      <c r="H29" s="39"/>
      <c r="I29" s="24"/>
      <c r="J29" s="24"/>
    </row>
    <row r="30" spans="1:10" s="6" customFormat="1" ht="14.25">
      <c r="A30" s="144" t="s">
        <v>64</v>
      </c>
      <c r="B30" s="145"/>
      <c r="C30" s="145"/>
      <c r="D30" s="54">
        <v>4.4</v>
      </c>
      <c r="E30" s="82"/>
      <c r="F30" s="83"/>
      <c r="G30" s="82"/>
      <c r="H30" s="39"/>
      <c r="I30" s="24"/>
      <c r="J30" s="24"/>
    </row>
    <row r="31" spans="1:10" s="6" customFormat="1" ht="14.25">
      <c r="A31" s="38"/>
      <c r="B31" s="24"/>
      <c r="C31" s="24"/>
      <c r="D31" s="24"/>
      <c r="E31" s="24"/>
      <c r="F31" s="37"/>
      <c r="G31" s="24"/>
      <c r="H31" s="24"/>
      <c r="I31" s="24"/>
      <c r="J31" s="24"/>
    </row>
    <row r="32" spans="1:10" s="6" customFormat="1" ht="30.75" customHeight="1">
      <c r="A32" s="144" t="s">
        <v>181</v>
      </c>
      <c r="B32" s="145"/>
      <c r="C32" s="145"/>
      <c r="D32" s="145"/>
      <c r="E32" s="145"/>
      <c r="F32" s="146"/>
      <c r="G32" s="39"/>
      <c r="H32" s="24"/>
      <c r="I32" s="24"/>
      <c r="J32" s="24"/>
    </row>
    <row r="33" spans="1:10" s="6" customFormat="1" ht="14.25" customHeight="1">
      <c r="A33" s="144" t="s">
        <v>65</v>
      </c>
      <c r="B33" s="145"/>
      <c r="C33" s="55">
        <v>3531905.43</v>
      </c>
      <c r="D33" s="39"/>
      <c r="E33" s="39"/>
      <c r="F33" s="62"/>
      <c r="G33" s="39"/>
      <c r="H33" s="24"/>
      <c r="I33" s="24"/>
      <c r="J33" s="24"/>
    </row>
    <row r="34" spans="1:10" ht="14.25">
      <c r="A34" s="40"/>
      <c r="B34" s="25"/>
      <c r="C34" s="25"/>
      <c r="D34" s="2"/>
      <c r="E34" s="3"/>
      <c r="F34" s="31"/>
      <c r="G34" s="30"/>
      <c r="H34" s="41"/>
      <c r="I34" s="41"/>
      <c r="J34" s="41"/>
    </row>
    <row r="35" spans="1:10" s="1" customFormat="1" ht="42.75">
      <c r="A35" s="42" t="s">
        <v>35</v>
      </c>
      <c r="B35" s="43" t="s">
        <v>58</v>
      </c>
      <c r="C35" s="44" t="s">
        <v>59</v>
      </c>
      <c r="D35" s="44" t="s">
        <v>36</v>
      </c>
      <c r="E35" s="45" t="s">
        <v>37</v>
      </c>
      <c r="F35" s="46" t="s">
        <v>38</v>
      </c>
      <c r="G35" s="44"/>
      <c r="H35" s="44"/>
      <c r="I35" s="44"/>
      <c r="J35" s="44"/>
    </row>
    <row r="36" spans="1:10" ht="14.25">
      <c r="A36" s="47">
        <v>2016</v>
      </c>
      <c r="B36" s="48">
        <f>C25</f>
        <v>323889854</v>
      </c>
      <c r="C36" s="49">
        <f>B36*$D$30*365</f>
        <v>520167105524.00006</v>
      </c>
      <c r="D36" s="50">
        <f>C36/$D$20</f>
        <v>424279857.68678635</v>
      </c>
      <c r="E36" s="51">
        <f>D36/(1760*1760*10)</f>
        <v>13.697051190818257</v>
      </c>
      <c r="F36" s="68">
        <f>E36</f>
        <v>13.697051190818257</v>
      </c>
      <c r="G36" s="59"/>
      <c r="H36" s="41"/>
      <c r="I36" s="41"/>
      <c r="J36" s="41"/>
    </row>
    <row r="37" spans="1:10" ht="14.25">
      <c r="A37" s="47">
        <v>2017</v>
      </c>
      <c r="B37" s="50">
        <f>B36+(B36*$C$26)</f>
        <v>326379885.0488634</v>
      </c>
      <c r="C37" s="49">
        <f aca="true" t="shared" si="0" ref="C37:C100">B37*$D$30*365</f>
        <v>524166095388.47473</v>
      </c>
      <c r="D37" s="50">
        <f aca="true" t="shared" si="1" ref="D37:D100">C37/$D$20</f>
        <v>427541676.49957156</v>
      </c>
      <c r="E37" s="51">
        <f aca="true" t="shared" si="2" ref="E37:E100">D37/(1760*1760*10)</f>
        <v>13.802352676251665</v>
      </c>
      <c r="F37" s="68">
        <f>F36+E37</f>
        <v>27.499403867069923</v>
      </c>
      <c r="G37" s="59"/>
      <c r="H37" s="41"/>
      <c r="I37" s="41"/>
      <c r="J37" s="41"/>
    </row>
    <row r="38" spans="1:10" ht="14.25">
      <c r="A38" s="47">
        <v>2018</v>
      </c>
      <c r="B38" s="50">
        <f aca="true" t="shared" si="3" ref="B38:B101">B37+(B37*$C$26)</f>
        <v>328889059.193899</v>
      </c>
      <c r="C38" s="49">
        <f t="shared" si="0"/>
        <v>528195829065.40173</v>
      </c>
      <c r="D38" s="50">
        <f t="shared" si="1"/>
        <v>430828571.8314859</v>
      </c>
      <c r="E38" s="51">
        <f t="shared" si="2"/>
        <v>13.908463708402826</v>
      </c>
      <c r="F38" s="68">
        <f aca="true" t="shared" si="4" ref="F38:F101">F37+E38</f>
        <v>41.40786757547275</v>
      </c>
      <c r="G38" s="59"/>
      <c r="H38" s="41"/>
      <c r="I38" s="41"/>
      <c r="J38" s="41"/>
    </row>
    <row r="39" spans="1:10" ht="14.25">
      <c r="A39" s="47">
        <v>2019</v>
      </c>
      <c r="B39" s="50">
        <f t="shared" si="3"/>
        <v>331417523.60521173</v>
      </c>
      <c r="C39" s="49">
        <f t="shared" si="0"/>
        <v>532256542909.9701</v>
      </c>
      <c r="D39" s="50">
        <f t="shared" si="1"/>
        <v>434140736.46816486</v>
      </c>
      <c r="E39" s="51">
        <f t="shared" si="2"/>
        <v>14.015390510981561</v>
      </c>
      <c r="F39" s="68">
        <f t="shared" si="4"/>
        <v>55.42325808645431</v>
      </c>
      <c r="G39" s="59"/>
      <c r="H39" s="41"/>
      <c r="I39" s="41"/>
      <c r="J39" s="41"/>
    </row>
    <row r="40" spans="1:10" ht="14.25">
      <c r="A40" s="47">
        <v>2020</v>
      </c>
      <c r="B40" s="50">
        <f t="shared" si="3"/>
        <v>333965426.58433497</v>
      </c>
      <c r="C40" s="49">
        <f t="shared" si="0"/>
        <v>536348475094.44196</v>
      </c>
      <c r="D40" s="50">
        <f t="shared" si="1"/>
        <v>437478364.67735887</v>
      </c>
      <c r="E40" s="51">
        <f t="shared" si="2"/>
        <v>14.123139355544902</v>
      </c>
      <c r="F40" s="68">
        <f t="shared" si="4"/>
        <v>69.54639744199922</v>
      </c>
      <c r="G40" s="59"/>
      <c r="H40" s="41"/>
      <c r="I40" s="41"/>
      <c r="J40" s="41"/>
    </row>
    <row r="41" spans="1:10" ht="14.25">
      <c r="A41" s="47">
        <v>2021</v>
      </c>
      <c r="B41" s="50">
        <f t="shared" si="3"/>
        <v>336532917.5729286</v>
      </c>
      <c r="C41" s="49">
        <f t="shared" si="0"/>
        <v>540471865622.12335</v>
      </c>
      <c r="D41" s="50">
        <f t="shared" si="1"/>
        <v>440841652.220329</v>
      </c>
      <c r="E41" s="51">
        <f t="shared" si="2"/>
        <v>14.23171656186496</v>
      </c>
      <c r="F41" s="68">
        <f t="shared" si="4"/>
        <v>83.77811400386418</v>
      </c>
      <c r="G41" s="59"/>
      <c r="H41" s="41"/>
      <c r="I41" s="41"/>
      <c r="J41" s="41"/>
    </row>
    <row r="42" spans="1:10" ht="14.25">
      <c r="A42" s="47">
        <v>2022</v>
      </c>
      <c r="B42" s="50">
        <f t="shared" si="3"/>
        <v>339120147.1615442</v>
      </c>
      <c r="C42" s="49">
        <f t="shared" si="0"/>
        <v>544626956341.44006</v>
      </c>
      <c r="D42" s="50">
        <f t="shared" si="1"/>
        <v>444230796.3633279</v>
      </c>
      <c r="E42" s="51">
        <f t="shared" si="2"/>
        <v>14.341128498299584</v>
      </c>
      <c r="F42" s="68">
        <f t="shared" si="4"/>
        <v>98.11924250216376</v>
      </c>
      <c r="G42" s="59"/>
      <c r="H42" s="41"/>
      <c r="I42" s="41"/>
      <c r="J42" s="41"/>
    </row>
    <row r="43" spans="1:10" ht="14.25">
      <c r="A43" s="47">
        <v>2023</v>
      </c>
      <c r="B43" s="50">
        <f t="shared" si="3"/>
        <v>341727267.0984576</v>
      </c>
      <c r="C43" s="49">
        <f t="shared" si="0"/>
        <v>548813990960.1229</v>
      </c>
      <c r="D43" s="50">
        <f t="shared" si="1"/>
        <v>447645995.8891704</v>
      </c>
      <c r="E43" s="51">
        <f t="shared" si="2"/>
        <v>14.451381582165883</v>
      </c>
      <c r="F43" s="68">
        <f t="shared" si="4"/>
        <v>112.57062408432964</v>
      </c>
      <c r="G43" s="59"/>
      <c r="H43" s="41"/>
      <c r="I43" s="41"/>
      <c r="J43" s="41"/>
    </row>
    <row r="44" spans="1:10" ht="14.25">
      <c r="A44" s="47">
        <v>2024</v>
      </c>
      <c r="B44" s="50">
        <f t="shared" si="3"/>
        <v>344354430.2985694</v>
      </c>
      <c r="C44" s="49">
        <f t="shared" si="0"/>
        <v>553033215059.5024</v>
      </c>
      <c r="D44" s="50">
        <f t="shared" si="1"/>
        <v>451087451.1088927</v>
      </c>
      <c r="E44" s="51">
        <f t="shared" si="2"/>
        <v>14.562482280116628</v>
      </c>
      <c r="F44" s="68">
        <f t="shared" si="4"/>
        <v>127.13310636444626</v>
      </c>
      <c r="G44" s="59"/>
      <c r="H44" s="41"/>
      <c r="I44" s="41"/>
      <c r="J44" s="41"/>
    </row>
    <row r="45" spans="1:10" ht="14.25">
      <c r="A45" s="47">
        <v>2025</v>
      </c>
      <c r="B45" s="50">
        <f t="shared" si="3"/>
        <v>347001790.8523739</v>
      </c>
      <c r="C45" s="49">
        <f t="shared" si="0"/>
        <v>557284876108.9126</v>
      </c>
      <c r="D45" s="50">
        <f t="shared" si="1"/>
        <v>454555363.8735013</v>
      </c>
      <c r="E45" s="51">
        <f t="shared" si="2"/>
        <v>14.674437108519541</v>
      </c>
      <c r="F45" s="68">
        <f t="shared" si="4"/>
        <v>141.8075434729658</v>
      </c>
      <c r="G45" s="59"/>
      <c r="H45" s="41"/>
      <c r="I45" s="41"/>
      <c r="J45" s="41"/>
    </row>
    <row r="46" spans="1:10" ht="14.25">
      <c r="A46" s="47">
        <v>2026</v>
      </c>
      <c r="B46" s="50">
        <f t="shared" si="3"/>
        <v>349669504.0349968</v>
      </c>
      <c r="C46" s="49">
        <f t="shared" si="0"/>
        <v>561569223480.205</v>
      </c>
      <c r="D46" s="50">
        <f t="shared" si="1"/>
        <v>458049937.58581156</v>
      </c>
      <c r="E46" s="51">
        <f t="shared" si="2"/>
        <v>14.787252633839474</v>
      </c>
      <c r="F46" s="68">
        <f t="shared" si="4"/>
        <v>156.59479610680526</v>
      </c>
      <c r="G46" s="59"/>
      <c r="H46" s="41"/>
      <c r="I46" s="41"/>
      <c r="J46" s="41"/>
    </row>
    <row r="47" spans="1:10" ht="14.25">
      <c r="A47" s="47">
        <v>2027</v>
      </c>
      <c r="B47" s="50">
        <f t="shared" si="3"/>
        <v>352357726.31530267</v>
      </c>
      <c r="C47" s="49">
        <f t="shared" si="0"/>
        <v>565886508462.3761</v>
      </c>
      <c r="D47" s="50">
        <f t="shared" si="1"/>
        <v>461571377.21237856</v>
      </c>
      <c r="E47" s="51">
        <f t="shared" si="2"/>
        <v>14.900935473023585</v>
      </c>
      <c r="F47" s="68">
        <f t="shared" si="4"/>
        <v>171.49573157982886</v>
      </c>
      <c r="G47" s="59"/>
      <c r="H47" s="41"/>
      <c r="I47" s="41"/>
      <c r="J47" s="41"/>
    </row>
    <row r="48" spans="1:10" ht="14.25">
      <c r="A48" s="47">
        <v>2028</v>
      </c>
      <c r="B48" s="50">
        <f t="shared" si="3"/>
        <v>355066615.3650721</v>
      </c>
      <c r="C48" s="49">
        <f t="shared" si="0"/>
        <v>570236984276.3058</v>
      </c>
      <c r="D48" s="50">
        <f t="shared" si="1"/>
        <v>465119889.2955186</v>
      </c>
      <c r="E48" s="51">
        <f t="shared" si="2"/>
        <v>15.015492293889418</v>
      </c>
      <c r="F48" s="68">
        <f t="shared" si="4"/>
        <v>186.51122387371828</v>
      </c>
      <c r="G48" s="59"/>
      <c r="H48" s="41"/>
      <c r="I48" s="41"/>
      <c r="J48" s="41"/>
    </row>
    <row r="49" spans="1:10" ht="14.25">
      <c r="A49" s="47">
        <v>2029</v>
      </c>
      <c r="B49" s="50">
        <f t="shared" si="3"/>
        <v>357796330.06824976</v>
      </c>
      <c r="C49" s="49">
        <f t="shared" si="0"/>
        <v>574620906089.6093</v>
      </c>
      <c r="D49" s="50">
        <f t="shared" si="1"/>
        <v>468695681.9654235</v>
      </c>
      <c r="E49" s="51">
        <f t="shared" si="2"/>
        <v>15.130929815515998</v>
      </c>
      <c r="F49" s="68">
        <f t="shared" si="4"/>
        <v>201.64215368923428</v>
      </c>
      <c r="G49" s="59"/>
      <c r="H49" s="41"/>
      <c r="I49" s="41"/>
      <c r="J49" s="41"/>
    </row>
    <row r="50" spans="1:10" ht="14.25">
      <c r="A50" s="47">
        <v>2030</v>
      </c>
      <c r="B50" s="50">
        <f t="shared" si="3"/>
        <v>360547030.53026336</v>
      </c>
      <c r="C50" s="49">
        <f t="shared" si="0"/>
        <v>579038531031.603</v>
      </c>
      <c r="D50" s="50">
        <f t="shared" si="1"/>
        <v>472298964.9523679</v>
      </c>
      <c r="E50" s="51">
        <f t="shared" si="2"/>
        <v>15.24725480863791</v>
      </c>
      <c r="F50" s="68">
        <f t="shared" si="4"/>
        <v>216.88940849787218</v>
      </c>
      <c r="G50" s="59"/>
      <c r="H50" s="41"/>
      <c r="I50" s="41"/>
      <c r="J50" s="41"/>
    </row>
    <row r="51" spans="1:10" ht="14.25">
      <c r="A51" s="47">
        <v>2031</v>
      </c>
      <c r="B51" s="50">
        <f t="shared" si="3"/>
        <v>363318878.08741426</v>
      </c>
      <c r="C51" s="49">
        <f t="shared" si="0"/>
        <v>583490118208.3873</v>
      </c>
      <c r="D51" s="50">
        <f t="shared" si="1"/>
        <v>475929949.5990109</v>
      </c>
      <c r="E51" s="51">
        <f t="shared" si="2"/>
        <v>15.364474096042448</v>
      </c>
      <c r="F51" s="68">
        <f t="shared" si="4"/>
        <v>232.25388259391462</v>
      </c>
      <c r="G51" s="59"/>
      <c r="H51" s="41"/>
      <c r="I51" s="41"/>
      <c r="J51" s="41"/>
    </row>
    <row r="52" spans="1:10" ht="14.25">
      <c r="A52" s="47">
        <v>2032</v>
      </c>
      <c r="B52" s="50">
        <f t="shared" si="3"/>
        <v>366112035.3163402</v>
      </c>
      <c r="C52" s="49">
        <f t="shared" si="0"/>
        <v>587975928718.0424</v>
      </c>
      <c r="D52" s="50">
        <f t="shared" si="1"/>
        <v>479588848.87279147</v>
      </c>
      <c r="E52" s="51">
        <f t="shared" si="2"/>
        <v>15.482594552969767</v>
      </c>
      <c r="F52" s="68">
        <f t="shared" si="4"/>
        <v>247.7364771468844</v>
      </c>
      <c r="G52" s="59"/>
      <c r="H52" s="41"/>
      <c r="I52" s="41"/>
      <c r="J52" s="41"/>
    </row>
    <row r="53" spans="1:10" ht="14.25">
      <c r="A53" s="47">
        <v>2033</v>
      </c>
      <c r="B53" s="50">
        <f t="shared" si="3"/>
        <v>368926666.04355115</v>
      </c>
      <c r="C53" s="49">
        <f t="shared" si="0"/>
        <v>592496225665.9432</v>
      </c>
      <c r="D53" s="50">
        <f t="shared" si="1"/>
        <v>483275877.37842023</v>
      </c>
      <c r="E53" s="51">
        <f t="shared" si="2"/>
        <v>15.601623107516149</v>
      </c>
      <c r="F53" s="68">
        <f t="shared" si="4"/>
        <v>263.33810025440056</v>
      </c>
      <c r="G53" s="59"/>
      <c r="H53" s="41"/>
      <c r="I53" s="41"/>
      <c r="J53" s="41"/>
    </row>
    <row r="54" spans="1:10" ht="14.25">
      <c r="A54" s="47">
        <v>2034</v>
      </c>
      <c r="B54" s="50">
        <f t="shared" si="3"/>
        <v>371762935.3550378</v>
      </c>
      <c r="C54" s="49">
        <f t="shared" si="0"/>
        <v>597051274180.1908</v>
      </c>
      <c r="D54" s="50">
        <f t="shared" si="1"/>
        <v>486991251.3704656</v>
      </c>
      <c r="E54" s="51">
        <f t="shared" si="2"/>
        <v>15.72156674104034</v>
      </c>
      <c r="F54" s="68">
        <f t="shared" si="4"/>
        <v>279.0596669954409</v>
      </c>
      <c r="G54" s="59"/>
      <c r="H54" s="41"/>
      <c r="I54" s="41"/>
      <c r="J54" s="41"/>
    </row>
    <row r="55" spans="1:10" ht="14.25">
      <c r="A55" s="47">
        <v>2035</v>
      </c>
      <c r="B55" s="50">
        <f t="shared" si="3"/>
        <v>374621009.6059547</v>
      </c>
      <c r="C55" s="49">
        <f t="shared" si="0"/>
        <v>601641341427.1633</v>
      </c>
      <c r="D55" s="50">
        <f t="shared" si="1"/>
        <v>490735188.7660386</v>
      </c>
      <c r="E55" s="51">
        <f t="shared" si="2"/>
        <v>15.842432488573044</v>
      </c>
      <c r="F55" s="68">
        <f t="shared" si="4"/>
        <v>294.90209948401395</v>
      </c>
      <c r="G55" s="59"/>
      <c r="H55" s="41"/>
      <c r="I55" s="41"/>
      <c r="J55" s="41"/>
    </row>
    <row r="56" spans="1:10" ht="14.25">
      <c r="A56" s="47">
        <v>2036</v>
      </c>
      <c r="B56" s="50">
        <f t="shared" si="3"/>
        <v>377501056.43037724</v>
      </c>
      <c r="C56" s="49">
        <f t="shared" si="0"/>
        <v>606266696627.1859</v>
      </c>
      <c r="D56" s="50">
        <f t="shared" si="1"/>
        <v>494507909.1575742</v>
      </c>
      <c r="E56" s="51">
        <f t="shared" si="2"/>
        <v>15.96422743922954</v>
      </c>
      <c r="F56" s="68">
        <f t="shared" si="4"/>
        <v>310.8663269232435</v>
      </c>
      <c r="G56" s="59"/>
      <c r="H56" s="41"/>
      <c r="I56" s="41"/>
      <c r="J56" s="41"/>
    </row>
    <row r="57" spans="1:9" ht="14.25">
      <c r="A57" s="47">
        <v>2037</v>
      </c>
      <c r="B57" s="50">
        <f t="shared" si="3"/>
        <v>380403244.75113386</v>
      </c>
      <c r="C57" s="49">
        <f t="shared" si="0"/>
        <v>610927611070.321</v>
      </c>
      <c r="D57" s="50">
        <f t="shared" si="1"/>
        <v>498309633.8257105</v>
      </c>
      <c r="E57" s="51">
        <f t="shared" si="2"/>
        <v>16.086958736625466</v>
      </c>
      <c r="F57" s="68">
        <f t="shared" si="4"/>
        <v>326.953285659869</v>
      </c>
      <c r="G57" s="59"/>
      <c r="H57" s="41"/>
      <c r="I57" s="41"/>
    </row>
    <row r="58" spans="1:9" ht="14.25">
      <c r="A58" s="47">
        <v>2038</v>
      </c>
      <c r="B58" s="50">
        <f t="shared" si="3"/>
        <v>383327744.789714</v>
      </c>
      <c r="C58" s="49">
        <f t="shared" si="0"/>
        <v>615624358132.2806</v>
      </c>
      <c r="D58" s="50">
        <f t="shared" si="1"/>
        <v>502140585.7522681</v>
      </c>
      <c r="E58" s="51">
        <f t="shared" si="2"/>
        <v>16.210633579295845</v>
      </c>
      <c r="F58" s="68">
        <f t="shared" si="4"/>
        <v>343.16391923916484</v>
      </c>
      <c r="G58" s="59"/>
      <c r="H58" s="41"/>
      <c r="I58" s="41"/>
    </row>
    <row r="59" spans="1:9" ht="14.25">
      <c r="A59" s="47">
        <v>2039</v>
      </c>
      <c r="B59" s="50">
        <f t="shared" si="3"/>
        <v>386274728.0762518</v>
      </c>
      <c r="C59" s="49">
        <f t="shared" si="0"/>
        <v>620357213290.4604</v>
      </c>
      <c r="D59" s="50">
        <f t="shared" si="1"/>
        <v>506000989.63332826</v>
      </c>
      <c r="E59" s="51">
        <f t="shared" si="2"/>
        <v>16.335259221117262</v>
      </c>
      <c r="F59" s="68">
        <f t="shared" si="4"/>
        <v>359.4991784602821</v>
      </c>
      <c r="G59" s="59"/>
      <c r="H59" s="41"/>
      <c r="I59" s="41"/>
    </row>
    <row r="60" spans="1:9" ht="14.25">
      <c r="A60" s="47">
        <v>2040</v>
      </c>
      <c r="B60" s="50">
        <f t="shared" si="3"/>
        <v>389244367.45958716</v>
      </c>
      <c r="C60" s="49">
        <f t="shared" si="0"/>
        <v>625126454140.097</v>
      </c>
      <c r="D60" s="50">
        <f t="shared" si="1"/>
        <v>509891071.89241195</v>
      </c>
      <c r="E60" s="51">
        <f t="shared" si="2"/>
        <v>16.46084297173334</v>
      </c>
      <c r="F60" s="68">
        <f t="shared" si="4"/>
        <v>375.9600214320154</v>
      </c>
      <c r="G60" s="59"/>
      <c r="H60" s="41"/>
      <c r="I60" s="41"/>
    </row>
    <row r="61" spans="1:9" ht="14.25">
      <c r="A61" s="47">
        <v>2041</v>
      </c>
      <c r="B61" s="50">
        <f t="shared" si="3"/>
        <v>392236837.1174035</v>
      </c>
      <c r="C61" s="49">
        <f t="shared" si="0"/>
        <v>629932360410.55</v>
      </c>
      <c r="D61" s="50">
        <f t="shared" si="1"/>
        <v>513811060.6937602</v>
      </c>
      <c r="E61" s="51">
        <f t="shared" si="2"/>
        <v>16.58739219698348</v>
      </c>
      <c r="F61" s="68">
        <f t="shared" si="4"/>
        <v>392.5474136289989</v>
      </c>
      <c r="G61" s="59"/>
      <c r="H61" s="41"/>
      <c r="I61" s="41"/>
    </row>
    <row r="62" spans="1:9" ht="14.25">
      <c r="A62" s="47">
        <v>2042</v>
      </c>
      <c r="B62" s="50">
        <f t="shared" si="3"/>
        <v>395252312.566444</v>
      </c>
      <c r="C62" s="49">
        <f t="shared" si="0"/>
        <v>634775213981.7091</v>
      </c>
      <c r="D62" s="50">
        <f t="shared" si="1"/>
        <v>517761185.955717</v>
      </c>
      <c r="E62" s="51">
        <f t="shared" si="2"/>
        <v>16.714914319334873</v>
      </c>
      <c r="F62" s="68">
        <f t="shared" si="4"/>
        <v>409.2623279483338</v>
      </c>
      <c r="G62" s="59"/>
      <c r="H62" s="41"/>
      <c r="I62" s="41"/>
    </row>
    <row r="63" spans="1:9" ht="14.25">
      <c r="A63" s="47">
        <v>2043</v>
      </c>
      <c r="B63" s="50">
        <f t="shared" si="3"/>
        <v>398290970.67280596</v>
      </c>
      <c r="C63" s="49">
        <f t="shared" si="0"/>
        <v>639655298900.5265</v>
      </c>
      <c r="D63" s="50">
        <f t="shared" si="1"/>
        <v>521741679.3642141</v>
      </c>
      <c r="E63" s="51">
        <f t="shared" si="2"/>
        <v>16.843416818317863</v>
      </c>
      <c r="F63" s="68">
        <f t="shared" si="4"/>
        <v>426.10574476665164</v>
      </c>
      <c r="G63" s="59"/>
      <c r="H63" s="41"/>
      <c r="I63" s="41"/>
    </row>
    <row r="64" spans="1:9" ht="14.25">
      <c r="A64" s="47">
        <v>2044</v>
      </c>
      <c r="B64" s="50">
        <f t="shared" si="3"/>
        <v>401352989.6623148</v>
      </c>
      <c r="C64" s="49">
        <f t="shared" si="0"/>
        <v>644572901397.6776</v>
      </c>
      <c r="D64" s="50">
        <f t="shared" si="1"/>
        <v>525752774.3863602</v>
      </c>
      <c r="E64" s="51">
        <f t="shared" si="2"/>
        <v>16.972907230964626</v>
      </c>
      <c r="F64" s="68">
        <f t="shared" si="4"/>
        <v>443.07865199761625</v>
      </c>
      <c r="G64" s="59"/>
      <c r="H64" s="41"/>
      <c r="I64" s="41"/>
    </row>
    <row r="65" spans="1:9" ht="14.25">
      <c r="A65" s="47">
        <v>2045</v>
      </c>
      <c r="B65" s="50">
        <f t="shared" si="3"/>
        <v>404438549.130977</v>
      </c>
      <c r="C65" s="49">
        <f t="shared" si="0"/>
        <v>649528309904.3491</v>
      </c>
      <c r="D65" s="50">
        <f t="shared" si="1"/>
        <v>529794706.2841347</v>
      </c>
      <c r="E65" s="51">
        <f t="shared" si="2"/>
        <v>17.10339315225125</v>
      </c>
      <c r="F65" s="68">
        <f t="shared" si="4"/>
        <v>460.1820451498675</v>
      </c>
      <c r="G65" s="59"/>
      <c r="H65" s="41"/>
      <c r="I65" s="41"/>
    </row>
    <row r="66" spans="1:9" ht="14.25">
      <c r="A66" s="47">
        <v>2046</v>
      </c>
      <c r="B66" s="50">
        <f t="shared" si="3"/>
        <v>407547830.05551434</v>
      </c>
      <c r="C66" s="49">
        <f t="shared" si="0"/>
        <v>654521815069.156</v>
      </c>
      <c r="D66" s="50">
        <f t="shared" si="1"/>
        <v>533867712.128186</v>
      </c>
      <c r="E66" s="51">
        <f t="shared" si="2"/>
        <v>17.234882235543193</v>
      </c>
      <c r="F66" s="68">
        <f t="shared" si="4"/>
        <v>477.4169273854107</v>
      </c>
      <c r="G66" s="59"/>
      <c r="H66" s="41"/>
      <c r="I66" s="41"/>
    </row>
    <row r="67" spans="1:9" ht="14.25">
      <c r="A67" s="47">
        <v>2047</v>
      </c>
      <c r="B67" s="50">
        <f t="shared" si="3"/>
        <v>410681014.8039787</v>
      </c>
      <c r="C67" s="49">
        <f t="shared" si="0"/>
        <v>659553709775.1898</v>
      </c>
      <c r="D67" s="50">
        <f t="shared" si="1"/>
        <v>537972030.8117372</v>
      </c>
      <c r="E67" s="51">
        <f t="shared" si="2"/>
        <v>17.3673821930442</v>
      </c>
      <c r="F67" s="68">
        <f t="shared" si="4"/>
        <v>494.7843095784549</v>
      </c>
      <c r="G67" s="59"/>
      <c r="H67" s="41"/>
      <c r="I67" s="41"/>
    </row>
    <row r="68" spans="1:9" ht="14.25">
      <c r="A68" s="47">
        <v>2048</v>
      </c>
      <c r="B68" s="50">
        <f t="shared" si="3"/>
        <v>413838287.146448</v>
      </c>
      <c r="C68" s="49">
        <f t="shared" si="0"/>
        <v>664624289157.1956</v>
      </c>
      <c r="D68" s="50">
        <f t="shared" si="1"/>
        <v>542107903.0645967</v>
      </c>
      <c r="E68" s="51">
        <f t="shared" si="2"/>
        <v>17.5009007962486</v>
      </c>
      <c r="F68" s="68">
        <f t="shared" si="4"/>
        <v>512.2852103747035</v>
      </c>
      <c r="G68" s="59"/>
      <c r="H68" s="41"/>
      <c r="I68" s="41"/>
    </row>
    <row r="69" spans="1:9" ht="14.25">
      <c r="A69" s="47">
        <v>2049</v>
      </c>
      <c r="B69" s="50">
        <f t="shared" si="3"/>
        <v>417019832.2658055</v>
      </c>
      <c r="C69" s="49">
        <f t="shared" si="0"/>
        <v>669733850618.8837</v>
      </c>
      <c r="D69" s="50">
        <f t="shared" si="1"/>
        <v>546275571.4672787</v>
      </c>
      <c r="E69" s="51">
        <f t="shared" si="2"/>
        <v>17.63544587639717</v>
      </c>
      <c r="F69" s="68">
        <f t="shared" si="4"/>
        <v>529.9206562511007</v>
      </c>
      <c r="G69" s="59"/>
      <c r="H69" s="41"/>
      <c r="I69" s="41"/>
    </row>
    <row r="70" spans="1:9" ht="14.25">
      <c r="A70" s="47">
        <v>2050</v>
      </c>
      <c r="B70" s="50">
        <f t="shared" si="3"/>
        <v>420225836.76860064</v>
      </c>
      <c r="C70" s="49">
        <f t="shared" si="0"/>
        <v>674882693850.3727</v>
      </c>
      <c r="D70" s="50">
        <f t="shared" si="1"/>
        <v>550475280.4652306</v>
      </c>
      <c r="E70" s="51">
        <f t="shared" si="2"/>
        <v>17.77102532493642</v>
      </c>
      <c r="F70" s="68">
        <f t="shared" si="4"/>
        <v>547.6916815760371</v>
      </c>
      <c r="G70" s="59"/>
      <c r="H70" s="41"/>
      <c r="I70" s="41"/>
    </row>
    <row r="71" spans="1:9" ht="14.25">
      <c r="A71" s="47">
        <v>2051</v>
      </c>
      <c r="B71" s="50">
        <f t="shared" si="3"/>
        <v>423456488.6959945</v>
      </c>
      <c r="C71" s="49">
        <f t="shared" si="0"/>
        <v>680071120845.7672</v>
      </c>
      <c r="D71" s="50">
        <f t="shared" si="1"/>
        <v>554707276.3831706</v>
      </c>
      <c r="E71" s="51">
        <f t="shared" si="2"/>
        <v>17.90764709398149</v>
      </c>
      <c r="F71" s="68">
        <f t="shared" si="4"/>
        <v>565.5993286700186</v>
      </c>
      <c r="G71" s="59"/>
      <c r="H71" s="41"/>
      <c r="I71" s="41"/>
    </row>
    <row r="72" spans="1:9" ht="14.25">
      <c r="A72" s="47">
        <v>2052</v>
      </c>
      <c r="B72" s="50">
        <f t="shared" si="3"/>
        <v>426711977.5347887</v>
      </c>
      <c r="C72" s="49">
        <f t="shared" si="0"/>
        <v>685299435920.8707</v>
      </c>
      <c r="D72" s="50">
        <f t="shared" si="1"/>
        <v>558971807.4395356</v>
      </c>
      <c r="E72" s="51">
        <f t="shared" si="2"/>
        <v>18.04531919678253</v>
      </c>
      <c r="F72" s="68">
        <f t="shared" si="4"/>
        <v>583.6446478668012</v>
      </c>
      <c r="G72" s="59"/>
      <c r="H72" s="41"/>
      <c r="I72" s="41"/>
    </row>
    <row r="73" spans="1:9" ht="14.25">
      <c r="A73" s="47">
        <v>2053</v>
      </c>
      <c r="B73" s="50">
        <f t="shared" si="3"/>
        <v>429992494.2285396</v>
      </c>
      <c r="C73" s="49">
        <f t="shared" si="0"/>
        <v>690567945731.0347</v>
      </c>
      <c r="D73" s="50">
        <f t="shared" si="1"/>
        <v>563269123.7610397</v>
      </c>
      <c r="E73" s="51">
        <f t="shared" si="2"/>
        <v>18.184049708194724</v>
      </c>
      <c r="F73" s="68">
        <f t="shared" si="4"/>
        <v>601.8286975749959</v>
      </c>
      <c r="G73" s="59"/>
      <c r="H73" s="41"/>
      <c r="I73" s="41"/>
    </row>
    <row r="74" spans="1:9" ht="14.25">
      <c r="A74" s="47">
        <v>2054</v>
      </c>
      <c r="B74" s="50">
        <f t="shared" si="3"/>
        <v>433298231.1887572</v>
      </c>
      <c r="C74" s="49">
        <f t="shared" si="0"/>
        <v>695876959289.144</v>
      </c>
      <c r="D74" s="50">
        <f t="shared" si="1"/>
        <v>567599477.3973442</v>
      </c>
      <c r="E74" s="51">
        <f t="shared" si="2"/>
        <v>18.323846765151867</v>
      </c>
      <c r="F74" s="68">
        <f t="shared" si="4"/>
        <v>620.1525443401478</v>
      </c>
      <c r="G74" s="59"/>
      <c r="H74" s="41"/>
      <c r="I74" s="41"/>
    </row>
    <row r="75" spans="1:9" ht="14.25">
      <c r="A75" s="47">
        <v>2055</v>
      </c>
      <c r="B75" s="50">
        <f t="shared" si="3"/>
        <v>436629382.3061911</v>
      </c>
      <c r="C75" s="49">
        <f t="shared" si="0"/>
        <v>701226787983.7429</v>
      </c>
      <c r="D75" s="50">
        <f t="shared" si="1"/>
        <v>571963122.3358425</v>
      </c>
      <c r="E75" s="51">
        <f t="shared" si="2"/>
        <v>18.464718567143674</v>
      </c>
      <c r="F75" s="68">
        <f t="shared" si="4"/>
        <v>638.6172629072914</v>
      </c>
      <c r="G75" s="59"/>
      <c r="H75" s="41"/>
      <c r="I75" s="41"/>
    </row>
    <row r="76" spans="1:9" ht="14.25">
      <c r="A76" s="47">
        <v>2056</v>
      </c>
      <c r="B76" s="50">
        <f t="shared" si="3"/>
        <v>439986142.9622024</v>
      </c>
      <c r="C76" s="49">
        <f t="shared" si="0"/>
        <v>706617745597.2972</v>
      </c>
      <c r="D76" s="50">
        <f t="shared" si="1"/>
        <v>576360314.5165557</v>
      </c>
      <c r="E76" s="51">
        <f t="shared" si="2"/>
        <v>18.60667337669666</v>
      </c>
      <c r="F76" s="68">
        <f t="shared" si="4"/>
        <v>657.2239362839881</v>
      </c>
      <c r="G76" s="59"/>
      <c r="H76" s="41"/>
      <c r="I76" s="41"/>
    </row>
    <row r="77" spans="1:9" ht="14.25">
      <c r="A77" s="47">
        <v>2057</v>
      </c>
      <c r="B77" s="50">
        <f t="shared" si="3"/>
        <v>443368710.0402238</v>
      </c>
      <c r="C77" s="49">
        <f t="shared" si="0"/>
        <v>712050148324.5995</v>
      </c>
      <c r="D77" s="50">
        <f t="shared" si="1"/>
        <v>580791311.8471447</v>
      </c>
      <c r="E77" s="51">
        <f t="shared" si="2"/>
        <v>18.749719519858754</v>
      </c>
      <c r="F77" s="68">
        <f t="shared" si="4"/>
        <v>675.9736558038469</v>
      </c>
      <c r="G77" s="59"/>
      <c r="H77" s="41"/>
      <c r="I77" s="41"/>
    </row>
    <row r="78" spans="1:9" ht="14.25">
      <c r="A78" s="47">
        <v>2058</v>
      </c>
      <c r="B78" s="50">
        <f t="shared" si="3"/>
        <v>446777281.93730664</v>
      </c>
      <c r="C78" s="49">
        <f t="shared" si="0"/>
        <v>717524314791.3146</v>
      </c>
      <c r="D78" s="50">
        <f t="shared" si="1"/>
        <v>585256374.218038</v>
      </c>
      <c r="E78" s="51">
        <f t="shared" si="2"/>
        <v>18.893865386687693</v>
      </c>
      <c r="F78" s="68">
        <f t="shared" si="4"/>
        <v>694.8675211905346</v>
      </c>
      <c r="G78" s="59"/>
      <c r="H78" s="41"/>
      <c r="I78" s="41"/>
    </row>
    <row r="79" spans="1:9" ht="14.25">
      <c r="A79" s="47">
        <v>2059</v>
      </c>
      <c r="B79" s="50">
        <f t="shared" si="3"/>
        <v>450212058.5757582</v>
      </c>
      <c r="C79" s="49">
        <f t="shared" si="0"/>
        <v>723040566072.6677</v>
      </c>
      <c r="D79" s="50">
        <f t="shared" si="1"/>
        <v>589755763.5176735</v>
      </c>
      <c r="E79" s="51">
        <f t="shared" si="2"/>
        <v>19.039119431743075</v>
      </c>
      <c r="F79" s="68">
        <f t="shared" si="4"/>
        <v>713.9066406222777</v>
      </c>
      <c r="G79" s="59"/>
      <c r="H79" s="41"/>
      <c r="I79" s="41"/>
    </row>
    <row r="80" spans="1:9" ht="14.25">
      <c r="A80" s="47">
        <v>2060</v>
      </c>
      <c r="B80" s="50">
        <f t="shared" si="3"/>
        <v>453673241.4148673</v>
      </c>
      <c r="C80" s="49">
        <f t="shared" si="0"/>
        <v>728599225712.2769</v>
      </c>
      <c r="D80" s="50">
        <f t="shared" si="1"/>
        <v>594289743.6478604</v>
      </c>
      <c r="E80" s="51">
        <f t="shared" si="2"/>
        <v>19.18549017458227</v>
      </c>
      <c r="F80" s="68">
        <f t="shared" si="4"/>
        <v>733.0921307968599</v>
      </c>
      <c r="G80" s="59"/>
      <c r="H80" s="41"/>
      <c r="I80" s="41"/>
    </row>
    <row r="81" spans="1:9" ht="14.25">
      <c r="A81" s="47">
        <v>2061</v>
      </c>
      <c r="B81" s="50">
        <f t="shared" si="3"/>
        <v>457161033.46272045</v>
      </c>
      <c r="C81" s="49">
        <f t="shared" si="0"/>
        <v>734200619741.1292</v>
      </c>
      <c r="D81" s="50">
        <f t="shared" si="1"/>
        <v>598858580.539257</v>
      </c>
      <c r="E81" s="51">
        <f t="shared" si="2"/>
        <v>19.332986200260105</v>
      </c>
      <c r="F81" s="68">
        <f t="shared" si="4"/>
        <v>752.42511699712</v>
      </c>
      <c r="G81" s="59"/>
      <c r="H81" s="41"/>
      <c r="I81" s="41"/>
    </row>
    <row r="82" spans="1:9" ht="14.25">
      <c r="A82" s="47">
        <v>2062</v>
      </c>
      <c r="B82" s="50">
        <f t="shared" si="3"/>
        <v>460675639.288109</v>
      </c>
      <c r="C82" s="49">
        <f t="shared" si="0"/>
        <v>739845076696.7031</v>
      </c>
      <c r="D82" s="50">
        <f t="shared" si="1"/>
        <v>603462542.1669683</v>
      </c>
      <c r="E82" s="51">
        <f t="shared" si="2"/>
        <v>19.4816161598324</v>
      </c>
      <c r="F82" s="68">
        <f t="shared" si="4"/>
        <v>771.9067331569523</v>
      </c>
      <c r="G82" s="59"/>
      <c r="H82" s="41"/>
      <c r="I82" s="41"/>
    </row>
    <row r="83" spans="1:9" ht="14.25">
      <c r="A83" s="47">
        <v>2063</v>
      </c>
      <c r="B83" s="50">
        <f t="shared" si="3"/>
        <v>464217265.0325276</v>
      </c>
      <c r="C83" s="49">
        <f t="shared" si="0"/>
        <v>745532927642.2394</v>
      </c>
      <c r="D83" s="50">
        <f t="shared" si="1"/>
        <v>608101898.5662638</v>
      </c>
      <c r="E83" s="51">
        <f t="shared" si="2"/>
        <v>19.63138877086337</v>
      </c>
      <c r="F83" s="68">
        <f t="shared" si="4"/>
        <v>791.5381219278157</v>
      </c>
      <c r="G83" s="59"/>
      <c r="H83" s="41"/>
      <c r="I83" s="41"/>
    </row>
    <row r="84" spans="1:9" ht="14.25">
      <c r="A84" s="47">
        <v>2064</v>
      </c>
      <c r="B84" s="50">
        <f t="shared" si="3"/>
        <v>467786118.422265</v>
      </c>
      <c r="C84" s="49">
        <f t="shared" si="0"/>
        <v>751264506186.1577</v>
      </c>
      <c r="D84" s="50">
        <f t="shared" si="1"/>
        <v>612776921.8484157</v>
      </c>
      <c r="E84" s="51">
        <f t="shared" si="2"/>
        <v>19.782312817936976</v>
      </c>
      <c r="F84" s="68">
        <f t="shared" si="4"/>
        <v>811.3204347457527</v>
      </c>
      <c r="G84" s="59"/>
      <c r="H84" s="41"/>
      <c r="I84" s="41"/>
    </row>
    <row r="85" spans="1:9" ht="14.25">
      <c r="A85" s="47">
        <v>2065</v>
      </c>
      <c r="B85" s="50">
        <f t="shared" si="3"/>
        <v>471382408.7805876</v>
      </c>
      <c r="C85" s="49">
        <f t="shared" si="0"/>
        <v>757040148501.6238</v>
      </c>
      <c r="D85" s="50">
        <f t="shared" si="1"/>
        <v>617487886.2166588</v>
      </c>
      <c r="E85" s="51">
        <f t="shared" si="2"/>
        <v>19.934397153172096</v>
      </c>
      <c r="F85" s="68">
        <f t="shared" si="4"/>
        <v>831.2548318989247</v>
      </c>
      <c r="G85" s="59"/>
      <c r="H85" s="41"/>
      <c r="I85" s="41"/>
    </row>
    <row r="86" spans="1:9" ht="14.25">
      <c r="A86" s="47">
        <v>2066</v>
      </c>
      <c r="B86" s="50">
        <f t="shared" si="3"/>
        <v>475006347.04001725</v>
      </c>
      <c r="C86" s="49">
        <f t="shared" si="0"/>
        <v>762860193346.2678</v>
      </c>
      <c r="D86" s="50">
        <f t="shared" si="1"/>
        <v>622235067.9822739</v>
      </c>
      <c r="E86" s="51">
        <f t="shared" si="2"/>
        <v>20.087650696741797</v>
      </c>
      <c r="F86" s="68">
        <f t="shared" si="4"/>
        <v>851.3424825956665</v>
      </c>
      <c r="G86" s="59"/>
      <c r="H86" s="41"/>
      <c r="I86" s="41"/>
    </row>
    <row r="87" spans="1:9" ht="14.25">
      <c r="A87" s="47">
        <v>2067</v>
      </c>
      <c r="B87" s="50">
        <f t="shared" si="3"/>
        <v>478658145.75470257</v>
      </c>
      <c r="C87" s="49">
        <f t="shared" si="0"/>
        <v>768724982082.0524</v>
      </c>
      <c r="D87" s="50">
        <f t="shared" si="1"/>
        <v>627018745.5807931</v>
      </c>
      <c r="E87" s="51">
        <f t="shared" si="2"/>
        <v>20.242082437396473</v>
      </c>
      <c r="F87" s="68">
        <f t="shared" si="4"/>
        <v>871.584565033063</v>
      </c>
      <c r="G87" s="59"/>
      <c r="H87" s="41"/>
      <c r="I87" s="41"/>
    </row>
    <row r="88" spans="1:9" ht="14.25">
      <c r="A88" s="47">
        <v>2068</v>
      </c>
      <c r="B88" s="50">
        <f t="shared" si="3"/>
        <v>482338019.1128862</v>
      </c>
      <c r="C88" s="49">
        <f t="shared" si="0"/>
        <v>774634858695.2953</v>
      </c>
      <c r="D88" s="50">
        <f t="shared" si="1"/>
        <v>631839199.5883322</v>
      </c>
      <c r="E88" s="51">
        <f t="shared" si="2"/>
        <v>20.397701432991095</v>
      </c>
      <c r="F88" s="68">
        <f t="shared" si="4"/>
        <v>891.982266466054</v>
      </c>
      <c r="G88" s="59"/>
      <c r="H88" s="41"/>
      <c r="I88" s="41"/>
    </row>
    <row r="89" spans="1:9" ht="14.25">
      <c r="A89" s="47">
        <v>2069</v>
      </c>
      <c r="B89" s="50">
        <f t="shared" si="3"/>
        <v>486046182.94946736</v>
      </c>
      <c r="C89" s="49">
        <f t="shared" si="0"/>
        <v>780590169816.8446</v>
      </c>
      <c r="D89" s="50">
        <f t="shared" si="1"/>
        <v>636696712.7380462</v>
      </c>
      <c r="E89" s="51">
        <f t="shared" si="2"/>
        <v>20.55451681101647</v>
      </c>
      <c r="F89" s="68">
        <f t="shared" si="4"/>
        <v>912.5367832770705</v>
      </c>
      <c r="G89" s="59"/>
      <c r="H89" s="41"/>
      <c r="I89" s="41"/>
    </row>
    <row r="90" spans="1:9" ht="14.25">
      <c r="A90" s="47">
        <v>2070</v>
      </c>
      <c r="B90" s="50">
        <f t="shared" si="3"/>
        <v>489782854.7586612</v>
      </c>
      <c r="C90" s="49">
        <f t="shared" si="0"/>
        <v>786591264742.4099</v>
      </c>
      <c r="D90" s="50">
        <f t="shared" si="1"/>
        <v>641591569.9367129</v>
      </c>
      <c r="E90" s="51">
        <f t="shared" si="2"/>
        <v>20.712537769134585</v>
      </c>
      <c r="F90" s="68">
        <f t="shared" si="4"/>
        <v>933.2493210462051</v>
      </c>
      <c r="G90" s="59"/>
      <c r="H90" s="41"/>
      <c r="I90" s="41"/>
    </row>
    <row r="91" spans="1:9" ht="14.25">
      <c r="A91" s="47">
        <v>2071</v>
      </c>
      <c r="B91" s="50">
        <f t="shared" si="3"/>
        <v>493548253.7067555</v>
      </c>
      <c r="C91" s="49">
        <f t="shared" si="0"/>
        <v>792638495453.0494</v>
      </c>
      <c r="D91" s="50">
        <f t="shared" si="1"/>
        <v>646524058.2814432</v>
      </c>
      <c r="E91" s="51">
        <f t="shared" si="2"/>
        <v>20.87177357571808</v>
      </c>
      <c r="F91" s="68">
        <f t="shared" si="4"/>
        <v>954.1210946219231</v>
      </c>
      <c r="G91" s="59"/>
      <c r="H91" s="41"/>
      <c r="I91" s="41"/>
    </row>
    <row r="92" spans="1:9" ht="14.25">
      <c r="A92" s="47">
        <v>2072</v>
      </c>
      <c r="B92" s="50">
        <f t="shared" si="3"/>
        <v>497342600.64496535</v>
      </c>
      <c r="C92" s="49">
        <f t="shared" si="0"/>
        <v>798732216635.8145</v>
      </c>
      <c r="D92" s="50">
        <f t="shared" si="1"/>
        <v>651494467.0765208</v>
      </c>
      <c r="E92" s="51">
        <f t="shared" si="2"/>
        <v>21.032233570393878</v>
      </c>
      <c r="F92" s="68">
        <f t="shared" si="4"/>
        <v>975.153328192317</v>
      </c>
      <c r="G92" s="59"/>
      <c r="H92" s="41"/>
      <c r="I92" s="41"/>
    </row>
    <row r="93" spans="1:9" ht="14.25">
      <c r="A93" s="47">
        <v>2073</v>
      </c>
      <c r="B93" s="50">
        <f t="shared" si="3"/>
        <v>501166118.12238663</v>
      </c>
      <c r="C93" s="49">
        <f t="shared" si="0"/>
        <v>804872785704.5531</v>
      </c>
      <c r="D93" s="50">
        <f t="shared" si="1"/>
        <v>656503087.8503696</v>
      </c>
      <c r="E93" s="51">
        <f t="shared" si="2"/>
        <v>21.19392716459096</v>
      </c>
      <c r="F93" s="68">
        <f t="shared" si="4"/>
        <v>996.3472553569079</v>
      </c>
      <c r="G93" s="59"/>
      <c r="H93" s="41"/>
      <c r="I93" s="41"/>
    </row>
    <row r="94" spans="1:9" ht="14.25">
      <c r="A94" s="47">
        <v>2074</v>
      </c>
      <c r="B94" s="50">
        <f t="shared" si="3"/>
        <v>505019030.39904934</v>
      </c>
      <c r="C94" s="49">
        <f t="shared" si="0"/>
        <v>811060562820.8734</v>
      </c>
      <c r="D94" s="50">
        <f t="shared" si="1"/>
        <v>661550214.3726537</v>
      </c>
      <c r="E94" s="51">
        <f t="shared" si="2"/>
        <v>21.356863842092384</v>
      </c>
      <c r="F94" s="68">
        <f t="shared" si="4"/>
        <v>1017.7041191990003</v>
      </c>
      <c r="G94" s="59"/>
      <c r="H94" s="41"/>
      <c r="I94" s="41"/>
    </row>
    <row r="95" spans="1:9" ht="14.25">
      <c r="A95" s="47">
        <v>2075</v>
      </c>
      <c r="B95" s="50">
        <f t="shared" si="3"/>
        <v>508901563.4590708</v>
      </c>
      <c r="C95" s="49">
        <f t="shared" si="0"/>
        <v>817295910915.2677</v>
      </c>
      <c r="D95" s="50">
        <f t="shared" si="1"/>
        <v>666636142.6715071</v>
      </c>
      <c r="E95" s="51">
        <f t="shared" si="2"/>
        <v>21.521053159591528</v>
      </c>
      <c r="F95" s="68">
        <f t="shared" si="4"/>
        <v>1039.2251723585919</v>
      </c>
      <c r="G95" s="59"/>
      <c r="H95" s="41"/>
      <c r="I95" s="41"/>
    </row>
    <row r="96" spans="1:9" ht="14.25">
      <c r="A96" s="47">
        <v>2076</v>
      </c>
      <c r="B96" s="50">
        <f t="shared" si="3"/>
        <v>512813945.02391046</v>
      </c>
      <c r="C96" s="49">
        <f t="shared" si="0"/>
        <v>823579195708.4001</v>
      </c>
      <c r="D96" s="50">
        <f t="shared" si="1"/>
        <v>671761171.0508974</v>
      </c>
      <c r="E96" s="51">
        <f t="shared" si="2"/>
        <v>21.686504747252627</v>
      </c>
      <c r="F96" s="68">
        <f t="shared" si="4"/>
        <v>1060.9116771058445</v>
      </c>
      <c r="G96" s="59"/>
      <c r="H96" s="41"/>
      <c r="I96" s="41"/>
    </row>
    <row r="97" spans="1:9" ht="14.25">
      <c r="A97" s="47">
        <v>2077</v>
      </c>
      <c r="B97" s="50">
        <f t="shared" si="3"/>
        <v>516756404.5657264</v>
      </c>
      <c r="C97" s="49">
        <f t="shared" si="0"/>
        <v>829910785732.5566</v>
      </c>
      <c r="D97" s="50">
        <f t="shared" si="1"/>
        <v>676925600.1081213</v>
      </c>
      <c r="E97" s="51">
        <f t="shared" si="2"/>
        <v>21.85322830927561</v>
      </c>
      <c r="F97" s="68">
        <f t="shared" si="4"/>
        <v>1082.7649054151202</v>
      </c>
      <c r="G97" s="59"/>
      <c r="H97" s="41"/>
      <c r="I97" s="41"/>
    </row>
    <row r="98" spans="1:9" ht="14.25">
      <c r="A98" s="47">
        <v>2078</v>
      </c>
      <c r="B98" s="50">
        <f t="shared" si="3"/>
        <v>520729173.32083434</v>
      </c>
      <c r="C98" s="49">
        <f t="shared" si="0"/>
        <v>836291052353.2601</v>
      </c>
      <c r="D98" s="50">
        <f t="shared" si="1"/>
        <v>682129732.7514356</v>
      </c>
      <c r="E98" s="51">
        <f t="shared" si="2"/>
        <v>22.021233624465253</v>
      </c>
      <c r="F98" s="68">
        <f t="shared" si="4"/>
        <v>1104.7861390395856</v>
      </c>
      <c r="G98" s="59"/>
      <c r="H98" s="41"/>
      <c r="I98" s="41"/>
    </row>
    <row r="99" spans="1:9" ht="14.25">
      <c r="A99" s="47">
        <v>2079</v>
      </c>
      <c r="B99" s="50">
        <f t="shared" si="3"/>
        <v>524732484.3032705</v>
      </c>
      <c r="C99" s="49">
        <f t="shared" si="0"/>
        <v>842720369791.0525</v>
      </c>
      <c r="D99" s="50">
        <f t="shared" si="1"/>
        <v>687373874.2178242</v>
      </c>
      <c r="E99" s="51">
        <f t="shared" si="2"/>
        <v>22.19053054680476</v>
      </c>
      <c r="F99" s="68">
        <f t="shared" si="4"/>
        <v>1126.9766695863902</v>
      </c>
      <c r="G99" s="59"/>
      <c r="H99" s="41"/>
      <c r="I99" s="41"/>
    </row>
    <row r="100" spans="1:9" ht="14.25">
      <c r="A100" s="47">
        <v>2080</v>
      </c>
      <c r="B100" s="50">
        <f t="shared" si="3"/>
        <v>528766572.31845844</v>
      </c>
      <c r="C100" s="49">
        <f t="shared" si="0"/>
        <v>849199115143.4442</v>
      </c>
      <c r="D100" s="50">
        <f t="shared" si="1"/>
        <v>692658332.0909007</v>
      </c>
      <c r="E100" s="51">
        <f t="shared" si="2"/>
        <v>22.361129006033725</v>
      </c>
      <c r="F100" s="68">
        <f t="shared" si="4"/>
        <v>1149.337798592424</v>
      </c>
      <c r="G100" s="59"/>
      <c r="H100" s="41"/>
      <c r="I100" s="41"/>
    </row>
    <row r="101" spans="1:9" ht="14.25">
      <c r="A101" s="47">
        <v>2081</v>
      </c>
      <c r="B101" s="50">
        <f t="shared" si="3"/>
        <v>532831673.97698104</v>
      </c>
      <c r="C101" s="49">
        <f aca="true" t="shared" si="5" ref="C101:C135">B101*$D$30*365</f>
        <v>855727668407.0316</v>
      </c>
      <c r="D101" s="50">
        <f aca="true" t="shared" si="6" ref="D101:D135">C101/$D$20</f>
        <v>697983416.3189491</v>
      </c>
      <c r="E101" s="51">
        <f aca="true" t="shared" si="7" ref="E101:E135">D101/(1760*1760*10)</f>
        <v>22.533039008230535</v>
      </c>
      <c r="F101" s="68">
        <f t="shared" si="4"/>
        <v>1171.8708376006546</v>
      </c>
      <c r="G101" s="59"/>
      <c r="H101" s="41"/>
      <c r="I101" s="41"/>
    </row>
    <row r="102" spans="1:9" ht="14.25">
      <c r="A102" s="47">
        <v>2082</v>
      </c>
      <c r="B102" s="50">
        <f aca="true" t="shared" si="8" ref="B102:B135">B101+(B101*$C$26)</f>
        <v>536928027.7084583</v>
      </c>
      <c r="C102" s="49">
        <f t="shared" si="5"/>
        <v>862306412499.7842</v>
      </c>
      <c r="D102" s="50">
        <f t="shared" si="6"/>
        <v>703349439.2331029</v>
      </c>
      <c r="E102" s="51">
        <f t="shared" si="7"/>
        <v>22.706270636399243</v>
      </c>
      <c r="F102" s="68">
        <f aca="true" t="shared" si="9" ref="F102:F135">F101+E102</f>
        <v>1194.5771082370538</v>
      </c>
      <c r="G102" s="59"/>
      <c r="H102" s="41"/>
      <c r="I102" s="41"/>
    </row>
    <row r="103" spans="1:9" ht="14.25">
      <c r="A103" s="47">
        <v>2083</v>
      </c>
      <c r="B103" s="50">
        <f t="shared" si="8"/>
        <v>541055873.7755322</v>
      </c>
      <c r="C103" s="49">
        <f t="shared" si="5"/>
        <v>868935733283.5048</v>
      </c>
      <c r="D103" s="50">
        <f t="shared" si="6"/>
        <v>708756715.5656645</v>
      </c>
      <c r="E103" s="51">
        <f t="shared" si="7"/>
        <v>22.88083405106097</v>
      </c>
      <c r="F103" s="68">
        <f t="shared" si="9"/>
        <v>1217.4579422881147</v>
      </c>
      <c r="G103" s="59"/>
      <c r="H103" s="41"/>
      <c r="I103" s="41"/>
    </row>
    <row r="104" spans="1:9" ht="14.25">
      <c r="A104" s="47">
        <v>2084</v>
      </c>
      <c r="B104" s="50">
        <f t="shared" si="8"/>
        <v>545215454.2879585</v>
      </c>
      <c r="C104" s="49">
        <f t="shared" si="5"/>
        <v>875616019586.4614</v>
      </c>
      <c r="D104" s="50">
        <f t="shared" si="6"/>
        <v>714205562.4685656</v>
      </c>
      <c r="E104" s="51">
        <f t="shared" si="7"/>
        <v>23.05673949084987</v>
      </c>
      <c r="F104" s="68">
        <f t="shared" si="9"/>
        <v>1240.5146817789646</v>
      </c>
      <c r="G104" s="59"/>
      <c r="H104" s="41"/>
      <c r="I104" s="41"/>
    </row>
    <row r="105" spans="1:9" ht="14.25">
      <c r="A105" s="47">
        <v>2085</v>
      </c>
      <c r="B105" s="50">
        <f t="shared" si="8"/>
        <v>549407013.2168071</v>
      </c>
      <c r="C105" s="49">
        <f t="shared" si="5"/>
        <v>882347663226.1924</v>
      </c>
      <c r="D105" s="50">
        <f t="shared" si="6"/>
        <v>719696299.5319676</v>
      </c>
      <c r="E105" s="51">
        <f t="shared" si="7"/>
        <v>23.233997273113626</v>
      </c>
      <c r="F105" s="68">
        <f t="shared" si="9"/>
        <v>1263.7486790520782</v>
      </c>
      <c r="G105" s="59"/>
      <c r="H105" s="41"/>
      <c r="I105" s="41"/>
    </row>
    <row r="106" spans="1:9" ht="14.25">
      <c r="A106" s="47">
        <v>2086</v>
      </c>
      <c r="B106" s="50">
        <f t="shared" si="8"/>
        <v>553630796.408772</v>
      </c>
      <c r="C106" s="49">
        <f t="shared" si="5"/>
        <v>889131059032.4879</v>
      </c>
      <c r="D106" s="50">
        <f t="shared" si="6"/>
        <v>725229248.8030081</v>
      </c>
      <c r="E106" s="51">
        <f t="shared" si="7"/>
        <v>23.4126177945186</v>
      </c>
      <c r="F106" s="68">
        <f t="shared" si="9"/>
        <v>1287.1612968465968</v>
      </c>
      <c r="G106" s="59"/>
      <c r="H106" s="41"/>
      <c r="I106" s="41"/>
    </row>
    <row r="107" spans="1:9" ht="14.25">
      <c r="A107" s="47">
        <v>2087</v>
      </c>
      <c r="B107" s="50">
        <f t="shared" si="8"/>
        <v>557887051.6005905</v>
      </c>
      <c r="C107" s="49">
        <f t="shared" si="5"/>
        <v>895966604870.5483</v>
      </c>
      <c r="D107" s="50">
        <f t="shared" si="6"/>
        <v>730804734.8046887</v>
      </c>
      <c r="E107" s="51">
        <f t="shared" si="7"/>
        <v>23.592611531659628</v>
      </c>
      <c r="F107" s="68">
        <f t="shared" si="9"/>
        <v>1310.7539083782565</v>
      </c>
      <c r="G107" s="59"/>
      <c r="H107" s="41"/>
      <c r="I107" s="41"/>
    </row>
    <row r="108" spans="1:9" ht="14.25">
      <c r="A108" s="47">
        <v>2088</v>
      </c>
      <c r="B108" s="50">
        <f t="shared" si="8"/>
        <v>562176028.4335737</v>
      </c>
      <c r="C108" s="49">
        <f t="shared" si="5"/>
        <v>902854701664.3195</v>
      </c>
      <c r="D108" s="50">
        <f t="shared" si="6"/>
        <v>736423084.5549098</v>
      </c>
      <c r="E108" s="51">
        <f t="shared" si="7"/>
        <v>23.77398904167452</v>
      </c>
      <c r="F108" s="68">
        <f t="shared" si="9"/>
        <v>1334.527897419931</v>
      </c>
      <c r="G108" s="59"/>
      <c r="H108" s="41"/>
      <c r="I108" s="41"/>
    </row>
    <row r="109" spans="1:9" ht="14.25">
      <c r="A109" s="47">
        <v>2089</v>
      </c>
      <c r="B109" s="50">
        <f t="shared" si="8"/>
        <v>566497978.4682491</v>
      </c>
      <c r="C109" s="49">
        <f t="shared" si="5"/>
        <v>909795753420.0082</v>
      </c>
      <c r="D109" s="50">
        <f t="shared" si="6"/>
        <v>742084627.585651</v>
      </c>
      <c r="E109" s="51">
        <f t="shared" si="7"/>
        <v>23.956760962863218</v>
      </c>
      <c r="F109" s="68">
        <f t="shared" si="9"/>
        <v>1358.4846583827941</v>
      </c>
      <c r="G109" s="59"/>
      <c r="H109" s="41"/>
      <c r="I109" s="41"/>
    </row>
    <row r="110" spans="1:9" ht="14.25">
      <c r="A110" s="47">
        <v>2090</v>
      </c>
      <c r="B110" s="50">
        <f t="shared" si="8"/>
        <v>570853155.1991148</v>
      </c>
      <c r="C110" s="49">
        <f t="shared" si="5"/>
        <v>916790167249.7784</v>
      </c>
      <c r="D110" s="50">
        <f t="shared" si="6"/>
        <v>747789695.9622989</v>
      </c>
      <c r="E110" s="51">
        <f t="shared" si="7"/>
        <v>24.140938015311818</v>
      </c>
      <c r="F110" s="68">
        <f t="shared" si="9"/>
        <v>1382.625596398106</v>
      </c>
      <c r="G110" s="59"/>
      <c r="H110" s="41"/>
      <c r="I110" s="41"/>
    </row>
    <row r="111" spans="1:9" ht="14.25">
      <c r="A111" s="47">
        <v>2091</v>
      </c>
      <c r="B111" s="50">
        <f t="shared" si="8"/>
        <v>575241814.069508</v>
      </c>
      <c r="C111" s="49">
        <f t="shared" si="5"/>
        <v>923838353395.6299</v>
      </c>
      <c r="D111" s="50">
        <f t="shared" si="6"/>
        <v>753538624.3031238</v>
      </c>
      <c r="E111" s="51">
        <f t="shared" si="7"/>
        <v>24.3265310015213</v>
      </c>
      <c r="F111" s="68">
        <f t="shared" si="9"/>
        <v>1406.9521273996272</v>
      </c>
      <c r="G111" s="59"/>
      <c r="H111" s="41"/>
      <c r="I111" s="41"/>
    </row>
    <row r="112" spans="1:9" ht="14.25">
      <c r="A112" s="47">
        <v>2092</v>
      </c>
      <c r="B112" s="50">
        <f t="shared" si="8"/>
        <v>579664212.486587</v>
      </c>
      <c r="C112" s="49">
        <f t="shared" si="5"/>
        <v>930940725253.4589</v>
      </c>
      <c r="D112" s="50">
        <f t="shared" si="6"/>
        <v>759331749.7989061</v>
      </c>
      <c r="E112" s="51">
        <f t="shared" si="7"/>
        <v>24.51355080704113</v>
      </c>
      <c r="F112" s="68">
        <f t="shared" si="9"/>
        <v>1431.4656782066684</v>
      </c>
      <c r="G112" s="59"/>
      <c r="H112" s="41"/>
      <c r="I112" s="41"/>
    </row>
    <row r="113" spans="1:9" ht="14.25">
      <c r="A113" s="47">
        <v>2093</v>
      </c>
      <c r="B113" s="50">
        <f t="shared" si="8"/>
        <v>584120609.8364298</v>
      </c>
      <c r="C113" s="49">
        <f t="shared" si="5"/>
        <v>938097699397.3064</v>
      </c>
      <c r="D113" s="50">
        <f t="shared" si="6"/>
        <v>765169412.2327132</v>
      </c>
      <c r="E113" s="51">
        <f t="shared" si="7"/>
        <v>24.702008401107737</v>
      </c>
      <c r="F113" s="68">
        <f t="shared" si="9"/>
        <v>1456.1676866077762</v>
      </c>
      <c r="G113" s="59"/>
      <c r="H113" s="41"/>
      <c r="I113" s="41"/>
    </row>
    <row r="114" spans="1:9" ht="14.25">
      <c r="A114" s="47">
        <v>2094</v>
      </c>
      <c r="B114" s="50">
        <f t="shared" si="8"/>
        <v>588611267.4992467</v>
      </c>
      <c r="C114" s="49">
        <f t="shared" si="5"/>
        <v>945309695603.7904</v>
      </c>
      <c r="D114" s="50">
        <f t="shared" si="6"/>
        <v>771051953.999829</v>
      </c>
      <c r="E114" s="51">
        <f t="shared" si="7"/>
        <v>24.89191483728787</v>
      </c>
      <c r="F114" s="68">
        <f t="shared" si="9"/>
        <v>1481.0596014450641</v>
      </c>
      <c r="G114" s="59"/>
      <c r="H114" s="41"/>
      <c r="I114" s="41"/>
    </row>
    <row r="115" spans="1:9" ht="14.25">
      <c r="A115" s="47">
        <v>2095</v>
      </c>
      <c r="B115" s="50">
        <f t="shared" si="8"/>
        <v>593136448.8647116</v>
      </c>
      <c r="C115" s="49">
        <f t="shared" si="5"/>
        <v>952577136876.727</v>
      </c>
      <c r="D115" s="50">
        <f t="shared" si="6"/>
        <v>776979720.1278361</v>
      </c>
      <c r="E115" s="51">
        <f t="shared" si="7"/>
        <v>25.08328125412694</v>
      </c>
      <c r="F115" s="68">
        <f t="shared" si="9"/>
        <v>1506.142882699191</v>
      </c>
      <c r="G115" s="59"/>
      <c r="H115" s="41"/>
      <c r="I115" s="41"/>
    </row>
    <row r="116" spans="1:9" ht="14.25">
      <c r="A116" s="47">
        <v>2096</v>
      </c>
      <c r="B116" s="50">
        <f t="shared" si="8"/>
        <v>597696419.3474107</v>
      </c>
      <c r="C116" s="49">
        <f t="shared" si="5"/>
        <v>959900449471.9417</v>
      </c>
      <c r="D116" s="50">
        <f t="shared" si="6"/>
        <v>782953058.296853</v>
      </c>
      <c r="E116" s="51">
        <f t="shared" si="7"/>
        <v>25.27611887580233</v>
      </c>
      <c r="F116" s="68">
        <f t="shared" si="9"/>
        <v>1531.4190015749932</v>
      </c>
      <c r="G116" s="59"/>
      <c r="H116" s="41"/>
      <c r="I116" s="41"/>
    </row>
    <row r="117" spans="1:9" ht="14.25">
      <c r="A117" s="47">
        <v>2097</v>
      </c>
      <c r="B117" s="50">
        <f t="shared" si="8"/>
        <v>602291446.4024092</v>
      </c>
      <c r="C117" s="49">
        <f t="shared" si="5"/>
        <v>967280062922.2693</v>
      </c>
      <c r="D117" s="50">
        <f t="shared" si="6"/>
        <v>788972318.859926</v>
      </c>
      <c r="E117" s="51">
        <f t="shared" si="7"/>
        <v>25.4704390127817</v>
      </c>
      <c r="F117" s="68">
        <f t="shared" si="9"/>
        <v>1556.889440587775</v>
      </c>
      <c r="G117" s="59"/>
      <c r="H117" s="41"/>
      <c r="I117" s="41"/>
    </row>
    <row r="118" spans="1:9" ht="14.25">
      <c r="A118" s="47">
        <v>2098</v>
      </c>
      <c r="B118" s="50">
        <f t="shared" si="8"/>
        <v>606921799.540939</v>
      </c>
      <c r="C118" s="49">
        <f t="shared" si="5"/>
        <v>974716410062.748</v>
      </c>
      <c r="D118" s="50">
        <f t="shared" si="6"/>
        <v>795037854.8635792</v>
      </c>
      <c r="E118" s="51">
        <f t="shared" si="7"/>
        <v>25.666253062486415</v>
      </c>
      <c r="F118" s="68">
        <f t="shared" si="9"/>
        <v>1582.5556936502614</v>
      </c>
      <c r="G118" s="59"/>
      <c r="H118" s="41"/>
      <c r="I118" s="41"/>
    </row>
    <row r="119" spans="1:9" ht="14.25">
      <c r="A119" s="47">
        <v>2099</v>
      </c>
      <c r="B119" s="50">
        <f t="shared" si="8"/>
        <v>611587750.3462056</v>
      </c>
      <c r="C119" s="49">
        <f t="shared" si="5"/>
        <v>982209927056.0063</v>
      </c>
      <c r="D119" s="50">
        <f t="shared" si="6"/>
        <v>801150022.0685207</v>
      </c>
      <c r="E119" s="51">
        <f t="shared" si="7"/>
        <v>25.86357250995999</v>
      </c>
      <c r="F119" s="68">
        <f t="shared" si="9"/>
        <v>1608.4192661602215</v>
      </c>
      <c r="G119" s="59"/>
      <c r="H119" s="41"/>
      <c r="I119" s="41"/>
    </row>
    <row r="120" spans="1:9" ht="14.25">
      <c r="A120" s="47">
        <v>2100</v>
      </c>
      <c r="B120" s="50">
        <f t="shared" si="8"/>
        <v>616289572.4893178</v>
      </c>
      <c r="C120" s="49">
        <f t="shared" si="5"/>
        <v>989761053417.8445</v>
      </c>
      <c r="D120" s="50">
        <f t="shared" si="6"/>
        <v>807309178.9705094</v>
      </c>
      <c r="E120" s="51">
        <f t="shared" si="7"/>
        <v>26.062408928541757</v>
      </c>
      <c r="F120" s="68">
        <f t="shared" si="9"/>
        <v>1634.4816750887633</v>
      </c>
      <c r="G120" s="59"/>
      <c r="H120" s="41"/>
      <c r="I120" s="41"/>
    </row>
    <row r="121" spans="1:9" ht="14.25">
      <c r="A121" s="47">
        <v>2101</v>
      </c>
      <c r="B121" s="50">
        <f t="shared" si="8"/>
        <v>621027541.7453388</v>
      </c>
      <c r="C121" s="49">
        <f t="shared" si="5"/>
        <v>997370232043.0143</v>
      </c>
      <c r="D121" s="50">
        <f t="shared" si="6"/>
        <v>813515686.8213819</v>
      </c>
      <c r="E121" s="51">
        <f t="shared" si="7"/>
        <v>26.262773980545646</v>
      </c>
      <c r="F121" s="68">
        <f t="shared" si="9"/>
        <v>1660.744449069309</v>
      </c>
      <c r="G121" s="59"/>
      <c r="H121" s="41"/>
      <c r="I121" s="41"/>
    </row>
    <row r="122" spans="1:9" ht="14.25">
      <c r="A122" s="47">
        <v>2102</v>
      </c>
      <c r="B122" s="50">
        <f t="shared" si="8"/>
        <v>625801936.0094616</v>
      </c>
      <c r="C122" s="49">
        <f t="shared" si="5"/>
        <v>1005037909231.1954</v>
      </c>
      <c r="D122" s="50">
        <f t="shared" si="6"/>
        <v>819769909.650241</v>
      </c>
      <c r="E122" s="51">
        <f t="shared" si="7"/>
        <v>26.464679417944247</v>
      </c>
      <c r="F122" s="68">
        <f t="shared" si="9"/>
        <v>1687.2091284872533</v>
      </c>
      <c r="G122" s="59"/>
      <c r="H122" s="41"/>
      <c r="I122" s="41"/>
    </row>
    <row r="123" spans="1:9" ht="14.25">
      <c r="A123" s="47">
        <v>2103</v>
      </c>
      <c r="B123" s="50">
        <f t="shared" si="8"/>
        <v>630613035.3133082</v>
      </c>
      <c r="C123" s="49">
        <f t="shared" si="5"/>
        <v>1012764534713.173</v>
      </c>
      <c r="D123" s="50">
        <f t="shared" si="6"/>
        <v>826072214.2848066</v>
      </c>
      <c r="E123" s="51">
        <f t="shared" si="7"/>
        <v>26.668137083058063</v>
      </c>
      <c r="F123" s="68">
        <f t="shared" si="9"/>
        <v>1713.8772655703115</v>
      </c>
      <c r="G123" s="59"/>
      <c r="H123" s="41"/>
      <c r="I123" s="41"/>
    </row>
    <row r="124" spans="1:9" ht="14.25">
      <c r="A124" s="47">
        <v>2104</v>
      </c>
      <c r="B124" s="50">
        <f t="shared" si="8"/>
        <v>635461121.841354</v>
      </c>
      <c r="C124" s="49">
        <f t="shared" si="5"/>
        <v>1020550561677.2146</v>
      </c>
      <c r="D124" s="50">
        <f t="shared" si="6"/>
        <v>832422970.372932</v>
      </c>
      <c r="E124" s="51">
        <f t="shared" si="7"/>
        <v>26.87315890925013</v>
      </c>
      <c r="F124" s="68">
        <f t="shared" si="9"/>
        <v>1740.7504244795616</v>
      </c>
      <c r="G124" s="59"/>
      <c r="H124" s="41"/>
      <c r="I124" s="41"/>
    </row>
    <row r="125" spans="1:9" ht="14.25">
      <c r="A125" s="47">
        <v>2105</v>
      </c>
      <c r="B125" s="50">
        <f t="shared" si="8"/>
        <v>640346479.947479</v>
      </c>
      <c r="C125" s="49">
        <f t="shared" si="5"/>
        <v>1028396446795.6515</v>
      </c>
      <c r="D125" s="50">
        <f t="shared" si="6"/>
        <v>838822550.4042834</v>
      </c>
      <c r="E125" s="51">
        <f t="shared" si="7"/>
        <v>27.079756921625886</v>
      </c>
      <c r="F125" s="68">
        <f t="shared" si="9"/>
        <v>1767.8301814011875</v>
      </c>
      <c r="G125" s="59"/>
      <c r="H125" s="41"/>
      <c r="I125" s="41"/>
    </row>
    <row r="126" spans="1:9" ht="14.25">
      <c r="A126" s="47">
        <v>2106</v>
      </c>
      <c r="B126" s="50">
        <f t="shared" si="8"/>
        <v>645269396.1716458</v>
      </c>
      <c r="C126" s="49">
        <f t="shared" si="5"/>
        <v>1036302650251.6631</v>
      </c>
      <c r="D126" s="50">
        <f t="shared" si="6"/>
        <v>845271329.7321885</v>
      </c>
      <c r="E126" s="51">
        <f t="shared" si="7"/>
        <v>27.28794323773852</v>
      </c>
      <c r="F126" s="68">
        <f t="shared" si="9"/>
        <v>1795.118124638926</v>
      </c>
      <c r="G126" s="59"/>
      <c r="H126" s="41"/>
      <c r="I126" s="41"/>
    </row>
    <row r="127" spans="1:9" ht="14.25">
      <c r="A127" s="47">
        <v>2107</v>
      </c>
      <c r="B127" s="50">
        <f t="shared" si="8"/>
        <v>650230159.256706</v>
      </c>
      <c r="C127" s="49">
        <f t="shared" si="5"/>
        <v>1044269635766.2699</v>
      </c>
      <c r="D127" s="50">
        <f t="shared" si="6"/>
        <v>851769686.5956525</v>
      </c>
      <c r="E127" s="51">
        <f t="shared" si="7"/>
        <v>27.49773006829973</v>
      </c>
      <c r="F127" s="68">
        <f t="shared" si="9"/>
        <v>1822.6158547072257</v>
      </c>
      <c r="G127" s="59"/>
      <c r="H127" s="41"/>
      <c r="I127" s="41"/>
    </row>
    <row r="128" spans="1:9" ht="14.25">
      <c r="A128" s="47">
        <v>2108</v>
      </c>
      <c r="B128" s="50">
        <f t="shared" si="8"/>
        <v>655229060.1653359</v>
      </c>
      <c r="C128" s="49">
        <f t="shared" si="5"/>
        <v>1052297870625.5295</v>
      </c>
      <c r="D128" s="50">
        <f t="shared" si="6"/>
        <v>858318002.1415412</v>
      </c>
      <c r="E128" s="51">
        <f t="shared" si="7"/>
        <v>27.70912971789583</v>
      </c>
      <c r="F128" s="68">
        <f t="shared" si="9"/>
        <v>1850.3249844251216</v>
      </c>
      <c r="G128" s="59"/>
      <c r="H128" s="41"/>
      <c r="I128" s="41"/>
    </row>
    <row r="129" spans="1:9" ht="14.25">
      <c r="A129" s="47">
        <v>2109</v>
      </c>
      <c r="B129" s="50">
        <f t="shared" si="8"/>
        <v>660266392.097102</v>
      </c>
      <c r="C129" s="49">
        <f t="shared" si="5"/>
        <v>1060387825707.9459</v>
      </c>
      <c r="D129" s="50">
        <f t="shared" si="6"/>
        <v>864916660.4469379</v>
      </c>
      <c r="E129" s="51">
        <f t="shared" si="7"/>
        <v>27.922154585709514</v>
      </c>
      <c r="F129" s="68">
        <f t="shared" si="9"/>
        <v>1878.247139010831</v>
      </c>
      <c r="G129" s="59"/>
      <c r="H129" s="41"/>
      <c r="I129" s="41"/>
    </row>
    <row r="130" spans="1:9" ht="14.25">
      <c r="A130" s="47">
        <v>2110</v>
      </c>
      <c r="B130" s="50">
        <f t="shared" si="8"/>
        <v>665342450.5056584</v>
      </c>
      <c r="C130" s="49">
        <f t="shared" si="5"/>
        <v>1068539975512.0874</v>
      </c>
      <c r="D130" s="50">
        <f t="shared" si="6"/>
        <v>871566048.54167</v>
      </c>
      <c r="E130" s="51">
        <f t="shared" si="7"/>
        <v>28.136817166247095</v>
      </c>
      <c r="F130" s="68">
        <f t="shared" si="9"/>
        <v>1906.383956177078</v>
      </c>
      <c r="G130" s="59"/>
      <c r="H130" s="41"/>
      <c r="I130" s="41"/>
    </row>
    <row r="131" spans="1:9" ht="14.25">
      <c r="A131" s="47">
        <v>2111</v>
      </c>
      <c r="B131" s="50">
        <f t="shared" si="8"/>
        <v>670457533.1160755</v>
      </c>
      <c r="C131" s="49">
        <f t="shared" si="5"/>
        <v>1076754798184.4174</v>
      </c>
      <c r="D131" s="50">
        <f t="shared" si="6"/>
        <v>878266556.4310093</v>
      </c>
      <c r="E131" s="51">
        <f t="shared" si="7"/>
        <v>28.35313005007132</v>
      </c>
      <c r="F131" s="68">
        <f t="shared" si="9"/>
        <v>1934.7370862271493</v>
      </c>
      <c r="G131" s="59"/>
      <c r="H131" s="41"/>
      <c r="I131" s="41"/>
    </row>
    <row r="132" spans="1:9" ht="14.25">
      <c r="A132" s="47">
        <v>2112</v>
      </c>
      <c r="B132" s="50">
        <f t="shared" si="8"/>
        <v>675611939.942303</v>
      </c>
      <c r="C132" s="49">
        <f t="shared" si="5"/>
        <v>1085032775547.3386</v>
      </c>
      <c r="D132" s="50">
        <f t="shared" si="6"/>
        <v>885018577.118547</v>
      </c>
      <c r="E132" s="51">
        <f t="shared" si="7"/>
        <v>28.571105924539868</v>
      </c>
      <c r="F132" s="68">
        <f t="shared" si="9"/>
        <v>1963.3081921516891</v>
      </c>
      <c r="G132" s="59"/>
      <c r="H132" s="41"/>
      <c r="I132" s="41"/>
    </row>
    <row r="133" spans="1:9" ht="14.25">
      <c r="A133" s="47">
        <v>2113</v>
      </c>
      <c r="B133" s="50">
        <f t="shared" si="8"/>
        <v>680805973.3047656</v>
      </c>
      <c r="C133" s="49">
        <f t="shared" si="5"/>
        <v>1093374393127.4536</v>
      </c>
      <c r="D133" s="50">
        <f t="shared" si="6"/>
        <v>891822506.6292443</v>
      </c>
      <c r="E133" s="51">
        <f t="shared" si="7"/>
        <v>28.790757574549467</v>
      </c>
      <c r="F133" s="68">
        <f t="shared" si="9"/>
        <v>1992.0989497262385</v>
      </c>
      <c r="G133" s="59"/>
      <c r="H133" s="41"/>
      <c r="I133" s="41"/>
    </row>
    <row r="134" spans="1:9" ht="14.25">
      <c r="A134" s="47">
        <v>2114</v>
      </c>
      <c r="B134" s="50">
        <f t="shared" si="8"/>
        <v>686039937.8480963</v>
      </c>
      <c r="C134" s="49">
        <f t="shared" si="5"/>
        <v>1101780140184.0427</v>
      </c>
      <c r="D134" s="50">
        <f t="shared" si="6"/>
        <v>898678744.0326613</v>
      </c>
      <c r="E134" s="51">
        <f t="shared" si="7"/>
        <v>29.01209788328581</v>
      </c>
      <c r="F134" s="68">
        <f t="shared" si="9"/>
        <v>2021.1110476095243</v>
      </c>
      <c r="G134" s="59"/>
      <c r="H134" s="41"/>
      <c r="I134" s="41"/>
    </row>
    <row r="135" spans="1:9" ht="15" thickBot="1">
      <c r="A135" s="47">
        <v>2115</v>
      </c>
      <c r="B135" s="50">
        <f t="shared" si="8"/>
        <v>691314140.5590032</v>
      </c>
      <c r="C135" s="49">
        <f t="shared" si="5"/>
        <v>1110250509737.7593</v>
      </c>
      <c r="D135" s="50">
        <f t="shared" si="6"/>
        <v>905587691.4663615</v>
      </c>
      <c r="E135" s="51">
        <f t="shared" si="7"/>
        <v>29.23513983297913</v>
      </c>
      <c r="F135" s="68">
        <f t="shared" si="9"/>
        <v>2050.3461874425034</v>
      </c>
      <c r="G135" s="59"/>
      <c r="H135" s="41"/>
      <c r="I135" s="41"/>
    </row>
    <row r="136" spans="1:9" ht="15" thickBot="1">
      <c r="A136" s="52"/>
      <c r="B136" s="53"/>
      <c r="C136" s="69"/>
      <c r="D136" s="148" t="s">
        <v>60</v>
      </c>
      <c r="E136" s="149"/>
      <c r="F136" s="70">
        <f>F135/C33</f>
        <v>0.0005805212591557139</v>
      </c>
      <c r="G136" s="60"/>
      <c r="H136" s="61"/>
      <c r="I136" s="61"/>
    </row>
    <row r="137" spans="1:9" s="12" customFormat="1" ht="14.25">
      <c r="A137" s="16"/>
      <c r="B137" s="17"/>
      <c r="C137" s="16"/>
      <c r="D137" s="17"/>
      <c r="F137" s="16"/>
      <c r="G137" s="16"/>
      <c r="H137" s="5"/>
      <c r="I137" s="5"/>
    </row>
    <row r="138" spans="1:9" s="12" customFormat="1" ht="14.25">
      <c r="A138" s="16"/>
      <c r="B138" s="17"/>
      <c r="C138" s="16"/>
      <c r="D138" s="17"/>
      <c r="F138" s="16"/>
      <c r="G138" s="16"/>
      <c r="H138" s="5"/>
      <c r="I138" s="5"/>
    </row>
    <row r="139" spans="1:9" s="12" customFormat="1" ht="14.25">
      <c r="A139" s="16"/>
      <c r="B139" s="17"/>
      <c r="C139" s="16"/>
      <c r="D139" s="17"/>
      <c r="F139" s="16"/>
      <c r="G139" s="16"/>
      <c r="H139" s="5"/>
      <c r="I139" s="5"/>
    </row>
    <row r="140" spans="1:9" s="12" customFormat="1" ht="14.25">
      <c r="A140" s="16"/>
      <c r="B140" s="17"/>
      <c r="C140" s="16"/>
      <c r="D140" s="17"/>
      <c r="F140" s="16"/>
      <c r="G140" s="16"/>
      <c r="H140" s="5"/>
      <c r="I140" s="5"/>
    </row>
    <row r="141" spans="1:9" s="12" customFormat="1" ht="14.25">
      <c r="A141" s="16"/>
      <c r="B141" s="17"/>
      <c r="C141" s="16"/>
      <c r="D141" s="17"/>
      <c r="F141" s="16"/>
      <c r="G141" s="16"/>
      <c r="H141" s="5"/>
      <c r="I141" s="5"/>
    </row>
    <row r="142" spans="1:9" s="12" customFormat="1" ht="14.25">
      <c r="A142" s="16"/>
      <c r="B142" s="17"/>
      <c r="C142" s="16"/>
      <c r="D142" s="17"/>
      <c r="F142" s="16"/>
      <c r="G142" s="16"/>
      <c r="H142" s="5"/>
      <c r="I142" s="5"/>
    </row>
    <row r="143" spans="1:9" s="12" customFormat="1" ht="14.25">
      <c r="A143" s="16"/>
      <c r="B143" s="17"/>
      <c r="C143" s="16"/>
      <c r="D143" s="17"/>
      <c r="F143" s="16"/>
      <c r="G143" s="16"/>
      <c r="H143" s="5"/>
      <c r="I143" s="5"/>
    </row>
    <row r="144" spans="1:9" s="12" customFormat="1" ht="14.25">
      <c r="A144" s="16"/>
      <c r="B144" s="17"/>
      <c r="C144" s="16"/>
      <c r="D144" s="17"/>
      <c r="F144" s="16"/>
      <c r="G144" s="16"/>
      <c r="H144" s="5"/>
      <c r="I144" s="5"/>
    </row>
    <row r="145" spans="1:9" s="12" customFormat="1" ht="14.25">
      <c r="A145" s="16"/>
      <c r="B145" s="17"/>
      <c r="C145" s="16"/>
      <c r="D145" s="17"/>
      <c r="F145" s="16"/>
      <c r="G145" s="16"/>
      <c r="H145" s="5"/>
      <c r="I145" s="5"/>
    </row>
    <row r="146" spans="1:9" s="12" customFormat="1" ht="14.25">
      <c r="A146" s="16"/>
      <c r="B146" s="17"/>
      <c r="C146" s="16"/>
      <c r="D146" s="17"/>
      <c r="F146" s="16"/>
      <c r="G146" s="16"/>
      <c r="H146" s="5"/>
      <c r="I146" s="5"/>
    </row>
    <row r="147" spans="1:9" s="12" customFormat="1" ht="14.25">
      <c r="A147" s="16"/>
      <c r="B147" s="17"/>
      <c r="C147" s="16"/>
      <c r="D147" s="17"/>
      <c r="F147" s="16"/>
      <c r="G147" s="16"/>
      <c r="H147" s="5"/>
      <c r="I147" s="5"/>
    </row>
    <row r="148" spans="1:9" s="12" customFormat="1" ht="14.25">
      <c r="A148" s="16"/>
      <c r="B148" s="17"/>
      <c r="C148" s="16"/>
      <c r="D148" s="17"/>
      <c r="F148" s="16"/>
      <c r="G148" s="16"/>
      <c r="H148" s="5"/>
      <c r="I148" s="5"/>
    </row>
    <row r="149" spans="1:9" s="12" customFormat="1" ht="14.25">
      <c r="A149" s="16"/>
      <c r="B149" s="17"/>
      <c r="C149" s="16"/>
      <c r="D149" s="17"/>
      <c r="F149" s="16"/>
      <c r="G149" s="16"/>
      <c r="H149" s="5"/>
      <c r="I149" s="5"/>
    </row>
    <row r="150" spans="1:9" s="12" customFormat="1" ht="14.25">
      <c r="A150" s="16"/>
      <c r="B150" s="17"/>
      <c r="C150" s="16"/>
      <c r="D150" s="17"/>
      <c r="F150" s="16"/>
      <c r="G150" s="16"/>
      <c r="H150" s="5"/>
      <c r="I150" s="5"/>
    </row>
    <row r="151" spans="1:9" s="12" customFormat="1" ht="14.25">
      <c r="A151" s="16"/>
      <c r="B151" s="17"/>
      <c r="C151" s="16"/>
      <c r="D151" s="17"/>
      <c r="F151" s="16"/>
      <c r="G151" s="16"/>
      <c r="H151" s="5"/>
      <c r="I151" s="5"/>
    </row>
    <row r="152" spans="1:9" s="12" customFormat="1" ht="14.25">
      <c r="A152" s="16"/>
      <c r="B152" s="17"/>
      <c r="C152" s="16"/>
      <c r="D152" s="17"/>
      <c r="F152" s="16"/>
      <c r="G152" s="16"/>
      <c r="H152" s="5"/>
      <c r="I152" s="5"/>
    </row>
    <row r="153" spans="1:9" s="12" customFormat="1" ht="14.25">
      <c r="A153" s="16"/>
      <c r="B153" s="17"/>
      <c r="C153" s="16"/>
      <c r="D153" s="17"/>
      <c r="F153" s="16"/>
      <c r="G153" s="16"/>
      <c r="H153" s="5"/>
      <c r="I153" s="5"/>
    </row>
    <row r="154" spans="1:9" s="12" customFormat="1" ht="14.25">
      <c r="A154" s="16"/>
      <c r="B154" s="17"/>
      <c r="C154" s="16"/>
      <c r="D154" s="17"/>
      <c r="F154" s="16"/>
      <c r="G154" s="16"/>
      <c r="H154" s="5"/>
      <c r="I154" s="5"/>
    </row>
    <row r="155" spans="1:9" s="12" customFormat="1" ht="14.25">
      <c r="A155" s="16"/>
      <c r="B155" s="17"/>
      <c r="C155" s="16"/>
      <c r="D155" s="17"/>
      <c r="F155" s="16"/>
      <c r="G155" s="16"/>
      <c r="H155" s="5"/>
      <c r="I155" s="5"/>
    </row>
    <row r="156" spans="1:9" s="12" customFormat="1" ht="14.25">
      <c r="A156" s="16"/>
      <c r="B156" s="17"/>
      <c r="C156" s="16"/>
      <c r="D156" s="17"/>
      <c r="F156" s="16"/>
      <c r="G156" s="16"/>
      <c r="H156" s="5"/>
      <c r="I156" s="5"/>
    </row>
    <row r="157" spans="1:9" s="12" customFormat="1" ht="14.25">
      <c r="A157" s="16"/>
      <c r="B157" s="17"/>
      <c r="C157" s="16"/>
      <c r="D157" s="17"/>
      <c r="F157" s="16"/>
      <c r="G157" s="16"/>
      <c r="H157" s="5"/>
      <c r="I157" s="5"/>
    </row>
    <row r="158" spans="1:9" s="12" customFormat="1" ht="14.25">
      <c r="A158" s="16"/>
      <c r="B158" s="17"/>
      <c r="C158" s="16"/>
      <c r="D158" s="17"/>
      <c r="F158" s="16"/>
      <c r="G158" s="16"/>
      <c r="H158" s="5"/>
      <c r="I158" s="5"/>
    </row>
    <row r="159" spans="1:9" s="12" customFormat="1" ht="14.25">
      <c r="A159" s="16"/>
      <c r="B159" s="17"/>
      <c r="C159" s="16"/>
      <c r="D159" s="17"/>
      <c r="F159" s="16"/>
      <c r="G159" s="16"/>
      <c r="H159" s="5"/>
      <c r="I159" s="5"/>
    </row>
    <row r="160" spans="1:9" s="12" customFormat="1" ht="14.25">
      <c r="A160" s="16"/>
      <c r="B160" s="17"/>
      <c r="C160" s="16"/>
      <c r="D160" s="17"/>
      <c r="F160" s="16"/>
      <c r="G160" s="16"/>
      <c r="H160" s="5"/>
      <c r="I160" s="5"/>
    </row>
    <row r="161" spans="1:9" s="12" customFormat="1" ht="14.25">
      <c r="A161" s="16"/>
      <c r="B161" s="17"/>
      <c r="C161" s="16"/>
      <c r="D161" s="17"/>
      <c r="F161" s="16"/>
      <c r="G161" s="16"/>
      <c r="H161" s="5"/>
      <c r="I161" s="5"/>
    </row>
    <row r="162" spans="1:9" s="12" customFormat="1" ht="14.25">
      <c r="A162" s="16"/>
      <c r="B162" s="17"/>
      <c r="C162" s="16"/>
      <c r="D162" s="17"/>
      <c r="F162" s="16"/>
      <c r="G162" s="16"/>
      <c r="H162" s="5"/>
      <c r="I162" s="5"/>
    </row>
    <row r="163" spans="1:9" s="12" customFormat="1" ht="14.25">
      <c r="A163" s="16"/>
      <c r="B163" s="17"/>
      <c r="C163" s="16"/>
      <c r="D163" s="17"/>
      <c r="F163" s="16"/>
      <c r="G163" s="16"/>
      <c r="H163" s="5"/>
      <c r="I163" s="5"/>
    </row>
    <row r="164" spans="1:9" s="12" customFormat="1" ht="14.25">
      <c r="A164" s="16"/>
      <c r="B164" s="17"/>
      <c r="C164" s="16"/>
      <c r="D164" s="17"/>
      <c r="F164" s="16"/>
      <c r="G164" s="16"/>
      <c r="H164" s="5"/>
      <c r="I164" s="5"/>
    </row>
    <row r="165" spans="1:9" s="12" customFormat="1" ht="14.25">
      <c r="A165" s="16"/>
      <c r="B165" s="17"/>
      <c r="C165" s="16"/>
      <c r="D165" s="17"/>
      <c r="F165" s="16"/>
      <c r="G165" s="16"/>
      <c r="H165" s="5"/>
      <c r="I165" s="5"/>
    </row>
    <row r="166" spans="1:9" s="12" customFormat="1" ht="14.25">
      <c r="A166" s="16"/>
      <c r="B166" s="17"/>
      <c r="C166" s="16"/>
      <c r="D166" s="17"/>
      <c r="F166" s="16"/>
      <c r="G166" s="16"/>
      <c r="H166" s="5"/>
      <c r="I166" s="5"/>
    </row>
    <row r="167" spans="1:9" s="12" customFormat="1" ht="14.25">
      <c r="A167" s="16"/>
      <c r="B167" s="17"/>
      <c r="C167" s="16"/>
      <c r="D167" s="17"/>
      <c r="F167" s="16"/>
      <c r="G167" s="16"/>
      <c r="H167" s="5"/>
      <c r="I167" s="5"/>
    </row>
    <row r="168" spans="1:9" s="12" customFormat="1" ht="14.25">
      <c r="A168" s="16"/>
      <c r="B168" s="17"/>
      <c r="C168" s="16"/>
      <c r="D168" s="17"/>
      <c r="F168" s="16"/>
      <c r="G168" s="16"/>
      <c r="H168" s="5"/>
      <c r="I168" s="5"/>
    </row>
    <row r="169" spans="1:9" s="12" customFormat="1" ht="14.25">
      <c r="A169" s="16"/>
      <c r="B169" s="17"/>
      <c r="C169" s="16"/>
      <c r="D169" s="17"/>
      <c r="F169" s="16"/>
      <c r="G169" s="16"/>
      <c r="H169" s="5"/>
      <c r="I169" s="5"/>
    </row>
    <row r="170" spans="1:9" s="12" customFormat="1" ht="14.25">
      <c r="A170" s="16"/>
      <c r="B170" s="17"/>
      <c r="C170" s="16"/>
      <c r="D170" s="17"/>
      <c r="F170" s="16"/>
      <c r="G170" s="16"/>
      <c r="H170" s="5"/>
      <c r="I170" s="5"/>
    </row>
    <row r="171" spans="1:9" s="12" customFormat="1" ht="14.25">
      <c r="A171" s="16"/>
      <c r="B171" s="17"/>
      <c r="C171" s="16"/>
      <c r="D171" s="17"/>
      <c r="F171" s="16"/>
      <c r="G171" s="16"/>
      <c r="H171" s="5"/>
      <c r="I171" s="5"/>
    </row>
    <row r="172" spans="1:9" s="12" customFormat="1" ht="14.25">
      <c r="A172" s="16"/>
      <c r="B172" s="17"/>
      <c r="C172" s="16"/>
      <c r="D172" s="17"/>
      <c r="F172" s="16"/>
      <c r="G172" s="16"/>
      <c r="H172" s="5"/>
      <c r="I172" s="5"/>
    </row>
    <row r="173" spans="1:9" s="12" customFormat="1" ht="14.25">
      <c r="A173" s="16"/>
      <c r="B173" s="17"/>
      <c r="C173" s="16"/>
      <c r="D173" s="17"/>
      <c r="F173" s="16"/>
      <c r="G173" s="16"/>
      <c r="H173" s="5"/>
      <c r="I173" s="5"/>
    </row>
    <row r="174" spans="1:9" s="12" customFormat="1" ht="14.25">
      <c r="A174" s="16"/>
      <c r="B174" s="17"/>
      <c r="C174" s="16"/>
      <c r="D174" s="17"/>
      <c r="F174" s="16"/>
      <c r="G174" s="16"/>
      <c r="H174" s="5"/>
      <c r="I174" s="5"/>
    </row>
    <row r="175" spans="1:9" s="12" customFormat="1" ht="14.25">
      <c r="A175" s="16"/>
      <c r="B175" s="17"/>
      <c r="C175" s="16"/>
      <c r="D175" s="17"/>
      <c r="F175" s="16"/>
      <c r="G175" s="16"/>
      <c r="H175" s="5"/>
      <c r="I175" s="5"/>
    </row>
    <row r="176" spans="1:9" s="12" customFormat="1" ht="14.25">
      <c r="A176" s="16"/>
      <c r="B176" s="17"/>
      <c r="C176" s="16"/>
      <c r="D176" s="17"/>
      <c r="F176" s="16"/>
      <c r="G176" s="16"/>
      <c r="H176" s="5"/>
      <c r="I176" s="5"/>
    </row>
    <row r="177" spans="1:9" s="12" customFormat="1" ht="14.25">
      <c r="A177" s="16"/>
      <c r="B177" s="17"/>
      <c r="C177" s="16"/>
      <c r="D177" s="17"/>
      <c r="F177" s="16"/>
      <c r="G177" s="16"/>
      <c r="H177" s="5"/>
      <c r="I177" s="5"/>
    </row>
    <row r="178" spans="1:9" s="12" customFormat="1" ht="14.25">
      <c r="A178" s="16"/>
      <c r="B178" s="17"/>
      <c r="C178" s="16"/>
      <c r="D178" s="17"/>
      <c r="F178" s="16"/>
      <c r="G178" s="16"/>
      <c r="H178" s="5"/>
      <c r="I178" s="5"/>
    </row>
    <row r="179" spans="1:9" s="12" customFormat="1" ht="14.25">
      <c r="A179" s="16"/>
      <c r="B179" s="17"/>
      <c r="C179" s="16"/>
      <c r="D179" s="17"/>
      <c r="F179" s="16"/>
      <c r="G179" s="16"/>
      <c r="H179" s="5"/>
      <c r="I179" s="5"/>
    </row>
    <row r="180" spans="1:9" s="12" customFormat="1" ht="14.25">
      <c r="A180" s="16"/>
      <c r="B180" s="17"/>
      <c r="C180" s="16"/>
      <c r="D180" s="17"/>
      <c r="F180" s="16"/>
      <c r="G180" s="16"/>
      <c r="H180" s="5"/>
      <c r="I180" s="5"/>
    </row>
    <row r="181" spans="1:9" s="12" customFormat="1" ht="14.25">
      <c r="A181" s="16"/>
      <c r="B181" s="17"/>
      <c r="C181" s="16"/>
      <c r="D181" s="17"/>
      <c r="F181" s="16"/>
      <c r="G181" s="16"/>
      <c r="H181" s="5"/>
      <c r="I181" s="5"/>
    </row>
    <row r="182" spans="1:9" s="12" customFormat="1" ht="14.25">
      <c r="A182" s="16"/>
      <c r="B182" s="17"/>
      <c r="C182" s="16"/>
      <c r="D182" s="17"/>
      <c r="F182" s="16"/>
      <c r="G182" s="16"/>
      <c r="H182" s="5"/>
      <c r="I182" s="5"/>
    </row>
    <row r="183" spans="1:9" s="12" customFormat="1" ht="14.25">
      <c r="A183" s="16"/>
      <c r="B183" s="17"/>
      <c r="C183" s="16"/>
      <c r="D183" s="17"/>
      <c r="F183" s="16"/>
      <c r="G183" s="16"/>
      <c r="H183" s="5"/>
      <c r="I183" s="5"/>
    </row>
    <row r="184" spans="1:9" s="12" customFormat="1" ht="14.25">
      <c r="A184" s="16"/>
      <c r="B184" s="17"/>
      <c r="C184" s="16"/>
      <c r="D184" s="17"/>
      <c r="F184" s="16"/>
      <c r="G184" s="16"/>
      <c r="H184" s="5"/>
      <c r="I184" s="5"/>
    </row>
    <row r="185" spans="1:9" s="12" customFormat="1" ht="14.25">
      <c r="A185" s="16"/>
      <c r="B185" s="17"/>
      <c r="C185" s="16"/>
      <c r="D185" s="17"/>
      <c r="F185" s="16"/>
      <c r="G185" s="16"/>
      <c r="H185" s="5"/>
      <c r="I185" s="5"/>
    </row>
    <row r="186" spans="1:9" s="12" customFormat="1" ht="14.25">
      <c r="A186" s="16"/>
      <c r="B186" s="17"/>
      <c r="C186" s="16"/>
      <c r="D186" s="17"/>
      <c r="F186" s="16"/>
      <c r="G186" s="16"/>
      <c r="H186" s="5"/>
      <c r="I186" s="5"/>
    </row>
    <row r="187" spans="1:9" s="12" customFormat="1" ht="14.25">
      <c r="A187" s="16"/>
      <c r="B187" s="17"/>
      <c r="C187" s="16"/>
      <c r="D187" s="17"/>
      <c r="F187" s="16"/>
      <c r="G187" s="16"/>
      <c r="H187" s="5"/>
      <c r="I187" s="5"/>
    </row>
    <row r="188" spans="1:9" s="12" customFormat="1" ht="14.25">
      <c r="A188" s="16"/>
      <c r="B188" s="17"/>
      <c r="C188" s="16"/>
      <c r="D188" s="17"/>
      <c r="F188" s="16"/>
      <c r="G188" s="16"/>
      <c r="H188" s="5"/>
      <c r="I188" s="5"/>
    </row>
    <row r="189" spans="1:9" s="12" customFormat="1" ht="14.25">
      <c r="A189" s="16"/>
      <c r="B189" s="17"/>
      <c r="C189" s="16"/>
      <c r="D189" s="17"/>
      <c r="F189" s="16"/>
      <c r="G189" s="16"/>
      <c r="H189" s="5"/>
      <c r="I189" s="5"/>
    </row>
    <row r="190" spans="1:9" s="12" customFormat="1" ht="14.25">
      <c r="A190" s="16"/>
      <c r="B190" s="17"/>
      <c r="C190" s="16"/>
      <c r="D190" s="17"/>
      <c r="F190" s="16"/>
      <c r="G190" s="16"/>
      <c r="H190" s="5"/>
      <c r="I190" s="5"/>
    </row>
    <row r="191" spans="1:9" s="12" customFormat="1" ht="14.25">
      <c r="A191" s="16"/>
      <c r="B191" s="17"/>
      <c r="C191" s="16"/>
      <c r="D191" s="17"/>
      <c r="F191" s="16"/>
      <c r="G191" s="16"/>
      <c r="H191" s="5"/>
      <c r="I191" s="5"/>
    </row>
    <row r="192" spans="1:9" s="12" customFormat="1" ht="14.25">
      <c r="A192" s="16"/>
      <c r="B192" s="17"/>
      <c r="C192" s="16"/>
      <c r="D192" s="17"/>
      <c r="F192" s="16"/>
      <c r="G192" s="16"/>
      <c r="H192" s="5"/>
      <c r="I192" s="5"/>
    </row>
    <row r="193" spans="1:9" s="12" customFormat="1" ht="14.25">
      <c r="A193" s="16"/>
      <c r="B193" s="17"/>
      <c r="C193" s="16"/>
      <c r="D193" s="17"/>
      <c r="F193" s="16"/>
      <c r="G193" s="16"/>
      <c r="H193" s="5"/>
      <c r="I193" s="5"/>
    </row>
    <row r="194" spans="1:9" s="12" customFormat="1" ht="14.25">
      <c r="A194" s="16"/>
      <c r="B194" s="17"/>
      <c r="C194" s="16"/>
      <c r="D194" s="17"/>
      <c r="F194" s="16"/>
      <c r="G194" s="16"/>
      <c r="H194" s="5"/>
      <c r="I194" s="5"/>
    </row>
    <row r="195" spans="1:9" s="12" customFormat="1" ht="14.25">
      <c r="A195" s="16"/>
      <c r="B195" s="17"/>
      <c r="C195" s="16"/>
      <c r="D195" s="17"/>
      <c r="F195" s="16"/>
      <c r="G195" s="16"/>
      <c r="H195" s="5"/>
      <c r="I195" s="5"/>
    </row>
    <row r="196" spans="1:9" s="12" customFormat="1" ht="14.25">
      <c r="A196" s="16"/>
      <c r="B196" s="17"/>
      <c r="C196" s="16"/>
      <c r="D196" s="17"/>
      <c r="F196" s="16"/>
      <c r="G196" s="16"/>
      <c r="H196" s="5"/>
      <c r="I196" s="5"/>
    </row>
    <row r="197" spans="1:9" s="12" customFormat="1" ht="14.25">
      <c r="A197" s="16"/>
      <c r="B197" s="17"/>
      <c r="C197" s="16"/>
      <c r="D197" s="17"/>
      <c r="F197" s="16"/>
      <c r="G197" s="16"/>
      <c r="H197" s="5"/>
      <c r="I197" s="5"/>
    </row>
    <row r="198" spans="1:9" s="12" customFormat="1" ht="14.25">
      <c r="A198" s="16"/>
      <c r="B198" s="17"/>
      <c r="C198" s="16"/>
      <c r="D198" s="17"/>
      <c r="F198" s="16"/>
      <c r="G198" s="16"/>
      <c r="H198" s="5"/>
      <c r="I198" s="5"/>
    </row>
    <row r="199" spans="1:9" s="12" customFormat="1" ht="14.25">
      <c r="A199" s="16"/>
      <c r="B199" s="17"/>
      <c r="C199" s="16"/>
      <c r="D199" s="17"/>
      <c r="F199" s="16"/>
      <c r="G199" s="16"/>
      <c r="H199" s="5"/>
      <c r="I199" s="5"/>
    </row>
    <row r="200" spans="1:9" s="12" customFormat="1" ht="14.25">
      <c r="A200" s="16"/>
      <c r="B200" s="17"/>
      <c r="C200" s="16"/>
      <c r="D200" s="17"/>
      <c r="F200" s="16"/>
      <c r="G200" s="16"/>
      <c r="H200" s="5"/>
      <c r="I200" s="5"/>
    </row>
    <row r="201" spans="1:9" s="12" customFormat="1" ht="14.25">
      <c r="A201" s="16"/>
      <c r="B201" s="17"/>
      <c r="C201" s="16"/>
      <c r="D201" s="17"/>
      <c r="F201" s="16"/>
      <c r="G201" s="16"/>
      <c r="H201" s="5"/>
      <c r="I201" s="5"/>
    </row>
    <row r="202" spans="1:9" s="12" customFormat="1" ht="14.25">
      <c r="A202" s="16"/>
      <c r="B202" s="17"/>
      <c r="C202" s="16"/>
      <c r="D202" s="17"/>
      <c r="F202" s="16"/>
      <c r="G202" s="16"/>
      <c r="H202" s="5"/>
      <c r="I202" s="5"/>
    </row>
    <row r="203" spans="1:9" s="12" customFormat="1" ht="14.25">
      <c r="A203" s="16"/>
      <c r="B203" s="17"/>
      <c r="C203" s="16"/>
      <c r="D203" s="17"/>
      <c r="F203" s="16"/>
      <c r="G203" s="16"/>
      <c r="H203" s="5"/>
      <c r="I203" s="5"/>
    </row>
    <row r="204" spans="1:9" s="12" customFormat="1" ht="14.25">
      <c r="A204" s="16"/>
      <c r="B204" s="17"/>
      <c r="C204" s="16"/>
      <c r="D204" s="17"/>
      <c r="F204" s="16"/>
      <c r="G204" s="16"/>
      <c r="H204" s="5"/>
      <c r="I204" s="5"/>
    </row>
    <row r="205" spans="1:9" s="12" customFormat="1" ht="14.25">
      <c r="A205" s="16"/>
      <c r="B205" s="17"/>
      <c r="C205" s="16"/>
      <c r="D205" s="17"/>
      <c r="F205" s="16"/>
      <c r="G205" s="16"/>
      <c r="H205" s="5"/>
      <c r="I205" s="5"/>
    </row>
    <row r="206" spans="1:9" s="12" customFormat="1" ht="14.25">
      <c r="A206" s="16"/>
      <c r="B206" s="17"/>
      <c r="C206" s="16"/>
      <c r="D206" s="17"/>
      <c r="F206" s="16"/>
      <c r="G206" s="16"/>
      <c r="H206" s="5"/>
      <c r="I206" s="5"/>
    </row>
    <row r="207" spans="1:9" s="12" customFormat="1" ht="14.25">
      <c r="A207" s="16"/>
      <c r="B207" s="17"/>
      <c r="C207" s="16"/>
      <c r="D207" s="17"/>
      <c r="F207" s="16"/>
      <c r="G207" s="16"/>
      <c r="H207" s="5"/>
      <c r="I207" s="5"/>
    </row>
    <row r="208" spans="1:9" s="12" customFormat="1" ht="14.25">
      <c r="A208" s="16"/>
      <c r="B208" s="17"/>
      <c r="C208" s="16"/>
      <c r="D208" s="17"/>
      <c r="F208" s="16"/>
      <c r="G208" s="16"/>
      <c r="H208" s="5"/>
      <c r="I208" s="5"/>
    </row>
    <row r="209" spans="1:9" s="12" customFormat="1" ht="14.25">
      <c r="A209" s="16"/>
      <c r="B209" s="17"/>
      <c r="C209" s="16"/>
      <c r="D209" s="17"/>
      <c r="F209" s="16"/>
      <c r="G209" s="16"/>
      <c r="H209" s="5"/>
      <c r="I209" s="5"/>
    </row>
    <row r="210" spans="1:9" s="12" customFormat="1" ht="14.25">
      <c r="A210" s="16"/>
      <c r="B210" s="17"/>
      <c r="C210" s="16"/>
      <c r="D210" s="17"/>
      <c r="F210" s="16"/>
      <c r="G210" s="16"/>
      <c r="H210" s="5"/>
      <c r="I210" s="5"/>
    </row>
    <row r="211" spans="1:9" s="12" customFormat="1" ht="14.25">
      <c r="A211" s="16"/>
      <c r="B211" s="17"/>
      <c r="C211" s="16"/>
      <c r="D211" s="17"/>
      <c r="F211" s="16"/>
      <c r="G211" s="16"/>
      <c r="H211" s="5"/>
      <c r="I211" s="5"/>
    </row>
    <row r="212" spans="1:9" s="12" customFormat="1" ht="14.25">
      <c r="A212" s="16"/>
      <c r="B212" s="17"/>
      <c r="C212" s="16"/>
      <c r="D212" s="17"/>
      <c r="F212" s="16"/>
      <c r="G212" s="16"/>
      <c r="H212" s="5"/>
      <c r="I212" s="5"/>
    </row>
    <row r="213" spans="1:9" s="12" customFormat="1" ht="14.25">
      <c r="A213" s="16"/>
      <c r="B213" s="17"/>
      <c r="C213" s="16"/>
      <c r="D213" s="17"/>
      <c r="F213" s="16"/>
      <c r="G213" s="16"/>
      <c r="H213" s="5"/>
      <c r="I213" s="5"/>
    </row>
    <row r="214" spans="1:9" s="12" customFormat="1" ht="14.25">
      <c r="A214" s="16"/>
      <c r="B214" s="17"/>
      <c r="C214" s="16"/>
      <c r="D214" s="17"/>
      <c r="F214" s="16"/>
      <c r="G214" s="16"/>
      <c r="H214" s="5"/>
      <c r="I214" s="5"/>
    </row>
    <row r="215" spans="1:9" s="12" customFormat="1" ht="14.25">
      <c r="A215" s="16"/>
      <c r="B215" s="17"/>
      <c r="C215" s="16"/>
      <c r="D215" s="17"/>
      <c r="F215" s="16"/>
      <c r="G215" s="16"/>
      <c r="H215" s="5"/>
      <c r="I215" s="5"/>
    </row>
    <row r="216" spans="1:9" s="12" customFormat="1" ht="14.25">
      <c r="A216" s="16"/>
      <c r="B216" s="17"/>
      <c r="C216" s="16"/>
      <c r="D216" s="17"/>
      <c r="F216" s="16"/>
      <c r="G216" s="16"/>
      <c r="H216" s="5"/>
      <c r="I216" s="5"/>
    </row>
    <row r="217" spans="1:9" s="12" customFormat="1" ht="14.25">
      <c r="A217" s="16"/>
      <c r="B217" s="17"/>
      <c r="C217" s="16"/>
      <c r="D217" s="17"/>
      <c r="F217" s="16"/>
      <c r="G217" s="16"/>
      <c r="H217" s="5"/>
      <c r="I217" s="5"/>
    </row>
    <row r="218" spans="1:9" s="12" customFormat="1" ht="14.25">
      <c r="A218" s="16"/>
      <c r="B218" s="17"/>
      <c r="C218" s="16"/>
      <c r="D218" s="17"/>
      <c r="F218" s="16"/>
      <c r="G218" s="16"/>
      <c r="H218" s="5"/>
      <c r="I218" s="5"/>
    </row>
    <row r="219" spans="1:9" s="12" customFormat="1" ht="14.25">
      <c r="A219" s="16"/>
      <c r="B219" s="17"/>
      <c r="C219" s="16"/>
      <c r="D219" s="17"/>
      <c r="F219" s="16"/>
      <c r="G219" s="16"/>
      <c r="H219" s="5"/>
      <c r="I219" s="5"/>
    </row>
    <row r="220" spans="1:9" s="12" customFormat="1" ht="14.25">
      <c r="A220" s="16"/>
      <c r="B220" s="17"/>
      <c r="C220" s="16"/>
      <c r="D220" s="17"/>
      <c r="F220" s="16"/>
      <c r="G220" s="16"/>
      <c r="H220" s="5"/>
      <c r="I220" s="5"/>
    </row>
    <row r="221" spans="1:9" s="12" customFormat="1" ht="14.25">
      <c r="A221" s="16"/>
      <c r="B221" s="17"/>
      <c r="C221" s="16"/>
      <c r="D221" s="17"/>
      <c r="F221" s="16"/>
      <c r="G221" s="16"/>
      <c r="H221" s="5"/>
      <c r="I221" s="5"/>
    </row>
    <row r="222" spans="1:9" s="12" customFormat="1" ht="14.25">
      <c r="A222" s="16"/>
      <c r="B222" s="17"/>
      <c r="C222" s="16"/>
      <c r="D222" s="17"/>
      <c r="F222" s="16"/>
      <c r="G222" s="16"/>
      <c r="H222" s="5"/>
      <c r="I222" s="5"/>
    </row>
    <row r="223" spans="1:9" s="12" customFormat="1" ht="14.25">
      <c r="A223" s="16"/>
      <c r="B223" s="17"/>
      <c r="C223" s="16"/>
      <c r="D223" s="17"/>
      <c r="F223" s="16"/>
      <c r="G223" s="16"/>
      <c r="H223" s="5"/>
      <c r="I223" s="5"/>
    </row>
    <row r="224" spans="1:9" s="12" customFormat="1" ht="14.25">
      <c r="A224" s="16"/>
      <c r="B224" s="17"/>
      <c r="C224" s="16"/>
      <c r="D224" s="17"/>
      <c r="F224" s="16"/>
      <c r="G224" s="16"/>
      <c r="H224" s="5"/>
      <c r="I224" s="5"/>
    </row>
    <row r="225" spans="1:9" s="12" customFormat="1" ht="14.25">
      <c r="A225" s="16"/>
      <c r="B225" s="17"/>
      <c r="C225" s="16"/>
      <c r="D225" s="17"/>
      <c r="F225" s="16"/>
      <c r="G225" s="16"/>
      <c r="H225" s="5"/>
      <c r="I225" s="5"/>
    </row>
    <row r="226" spans="1:9" s="12" customFormat="1" ht="14.25">
      <c r="A226" s="16"/>
      <c r="B226" s="17"/>
      <c r="C226" s="16"/>
      <c r="D226" s="17"/>
      <c r="F226" s="16"/>
      <c r="G226" s="16"/>
      <c r="H226" s="5"/>
      <c r="I226" s="5"/>
    </row>
    <row r="227" spans="1:9" s="12" customFormat="1" ht="14.25">
      <c r="A227" s="16"/>
      <c r="B227" s="17"/>
      <c r="C227" s="16"/>
      <c r="D227" s="17"/>
      <c r="F227" s="16"/>
      <c r="G227" s="16"/>
      <c r="H227" s="5"/>
      <c r="I227" s="5"/>
    </row>
    <row r="228" spans="1:9" s="12" customFormat="1" ht="14.25">
      <c r="A228" s="16"/>
      <c r="B228" s="17"/>
      <c r="C228" s="16"/>
      <c r="D228" s="17"/>
      <c r="F228" s="16"/>
      <c r="G228" s="16"/>
      <c r="H228" s="5"/>
      <c r="I228" s="5"/>
    </row>
    <row r="229" spans="1:9" s="12" customFormat="1" ht="14.25">
      <c r="A229" s="16"/>
      <c r="B229" s="17"/>
      <c r="C229" s="16"/>
      <c r="D229" s="17"/>
      <c r="F229" s="16"/>
      <c r="G229" s="16"/>
      <c r="H229" s="5"/>
      <c r="I229" s="5"/>
    </row>
    <row r="230" spans="1:9" s="12" customFormat="1" ht="14.25">
      <c r="A230" s="16"/>
      <c r="B230" s="17"/>
      <c r="C230" s="16"/>
      <c r="D230" s="17"/>
      <c r="F230" s="16"/>
      <c r="G230" s="16"/>
      <c r="H230" s="5"/>
      <c r="I230" s="5"/>
    </row>
    <row r="231" spans="1:9" s="12" customFormat="1" ht="14.25">
      <c r="A231" s="16"/>
      <c r="B231" s="17"/>
      <c r="C231" s="16"/>
      <c r="D231" s="17"/>
      <c r="F231" s="16"/>
      <c r="G231" s="16"/>
      <c r="H231" s="5"/>
      <c r="I231" s="5"/>
    </row>
    <row r="232" spans="1:9" s="12" customFormat="1" ht="14.25">
      <c r="A232" s="16"/>
      <c r="B232" s="17"/>
      <c r="C232" s="16"/>
      <c r="D232" s="17"/>
      <c r="F232" s="16"/>
      <c r="G232" s="16"/>
      <c r="H232" s="5"/>
      <c r="I232" s="5"/>
    </row>
    <row r="233" spans="1:9" s="12" customFormat="1" ht="14.25">
      <c r="A233" s="16"/>
      <c r="B233" s="17"/>
      <c r="C233" s="16"/>
      <c r="D233" s="17"/>
      <c r="F233" s="16"/>
      <c r="G233" s="16"/>
      <c r="H233" s="5"/>
      <c r="I233" s="5"/>
    </row>
    <row r="234" spans="1:9" s="12" customFormat="1" ht="14.25">
      <c r="A234" s="16"/>
      <c r="B234" s="17"/>
      <c r="C234" s="16"/>
      <c r="D234" s="17"/>
      <c r="F234" s="16"/>
      <c r="G234" s="16"/>
      <c r="H234" s="5"/>
      <c r="I234" s="5"/>
    </row>
    <row r="235" spans="1:9" s="12" customFormat="1" ht="14.25">
      <c r="A235" s="16"/>
      <c r="B235" s="17"/>
      <c r="C235" s="16"/>
      <c r="D235" s="17"/>
      <c r="F235" s="16"/>
      <c r="G235" s="16"/>
      <c r="H235" s="5"/>
      <c r="I235" s="5"/>
    </row>
    <row r="236" spans="1:9" s="12" customFormat="1" ht="14.25">
      <c r="A236" s="16"/>
      <c r="B236" s="17"/>
      <c r="C236" s="16"/>
      <c r="D236" s="17"/>
      <c r="F236" s="16"/>
      <c r="G236" s="16"/>
      <c r="H236" s="5"/>
      <c r="I236" s="5"/>
    </row>
    <row r="237" spans="1:9" s="12" customFormat="1" ht="14.25">
      <c r="A237" s="16"/>
      <c r="B237" s="17"/>
      <c r="C237" s="16"/>
      <c r="D237" s="17"/>
      <c r="F237" s="16"/>
      <c r="G237" s="16"/>
      <c r="H237" s="5"/>
      <c r="I237" s="5"/>
    </row>
    <row r="238" spans="1:9" s="12" customFormat="1" ht="14.25">
      <c r="A238" s="16"/>
      <c r="B238" s="17"/>
      <c r="C238" s="16"/>
      <c r="D238" s="17"/>
      <c r="F238" s="16"/>
      <c r="G238" s="16"/>
      <c r="H238" s="5"/>
      <c r="I238" s="5"/>
    </row>
    <row r="239" spans="1:9" s="12" customFormat="1" ht="14.25">
      <c r="A239" s="16"/>
      <c r="B239" s="17"/>
      <c r="C239" s="16"/>
      <c r="D239" s="17"/>
      <c r="F239" s="16"/>
      <c r="G239" s="16"/>
      <c r="H239" s="5"/>
      <c r="I239" s="5"/>
    </row>
    <row r="240" spans="1:9" s="12" customFormat="1" ht="14.25">
      <c r="A240" s="16"/>
      <c r="B240" s="17"/>
      <c r="C240" s="16"/>
      <c r="D240" s="17"/>
      <c r="F240" s="16"/>
      <c r="G240" s="16"/>
      <c r="H240" s="5"/>
      <c r="I240" s="5"/>
    </row>
    <row r="241" spans="1:9" s="12" customFormat="1" ht="14.25">
      <c r="A241" s="16"/>
      <c r="B241" s="17"/>
      <c r="C241" s="16"/>
      <c r="D241" s="17"/>
      <c r="F241" s="16"/>
      <c r="G241" s="16"/>
      <c r="H241" s="5"/>
      <c r="I241" s="5"/>
    </row>
    <row r="242" spans="1:9" s="12" customFormat="1" ht="14.25">
      <c r="A242" s="16"/>
      <c r="B242" s="17"/>
      <c r="C242" s="16"/>
      <c r="D242" s="17"/>
      <c r="F242" s="16"/>
      <c r="G242" s="16"/>
      <c r="H242" s="5"/>
      <c r="I242" s="5"/>
    </row>
    <row r="243" spans="1:9" s="12" customFormat="1" ht="14.25">
      <c r="A243" s="16"/>
      <c r="B243" s="17"/>
      <c r="C243" s="16"/>
      <c r="D243" s="17"/>
      <c r="F243" s="16"/>
      <c r="G243" s="16"/>
      <c r="H243" s="5"/>
      <c r="I243" s="5"/>
    </row>
    <row r="244" spans="1:9" s="12" customFormat="1" ht="14.25">
      <c r="A244" s="16"/>
      <c r="B244" s="17"/>
      <c r="C244" s="16"/>
      <c r="D244" s="17"/>
      <c r="F244" s="16"/>
      <c r="G244" s="16"/>
      <c r="H244" s="5"/>
      <c r="I244" s="5"/>
    </row>
    <row r="245" spans="1:9" s="12" customFormat="1" ht="14.25">
      <c r="A245" s="16"/>
      <c r="B245" s="17"/>
      <c r="C245" s="16"/>
      <c r="D245" s="17"/>
      <c r="F245" s="16"/>
      <c r="G245" s="16"/>
      <c r="H245" s="5"/>
      <c r="I245" s="5"/>
    </row>
    <row r="246" spans="1:9" s="12" customFormat="1" ht="14.25">
      <c r="A246" s="16"/>
      <c r="B246" s="17"/>
      <c r="C246" s="16"/>
      <c r="D246" s="17"/>
      <c r="F246" s="16"/>
      <c r="G246" s="16"/>
      <c r="H246" s="5"/>
      <c r="I246" s="5"/>
    </row>
    <row r="247" spans="1:9" s="12" customFormat="1" ht="14.25">
      <c r="A247" s="16"/>
      <c r="B247" s="17"/>
      <c r="C247" s="16"/>
      <c r="D247" s="17"/>
      <c r="F247" s="16"/>
      <c r="G247" s="16"/>
      <c r="H247" s="5"/>
      <c r="I247" s="5"/>
    </row>
    <row r="248" spans="1:9" s="12" customFormat="1" ht="14.25">
      <c r="A248" s="16"/>
      <c r="B248" s="17"/>
      <c r="C248" s="16"/>
      <c r="D248" s="17"/>
      <c r="F248" s="16"/>
      <c r="G248" s="16"/>
      <c r="H248" s="5"/>
      <c r="I248" s="5"/>
    </row>
    <row r="249" spans="1:9" s="12" customFormat="1" ht="14.25">
      <c r="A249" s="16"/>
      <c r="B249" s="17"/>
      <c r="C249" s="16"/>
      <c r="D249" s="17"/>
      <c r="F249" s="16"/>
      <c r="G249" s="16"/>
      <c r="H249" s="5"/>
      <c r="I249" s="5"/>
    </row>
    <row r="250" spans="1:9" s="12" customFormat="1" ht="14.25">
      <c r="A250" s="16"/>
      <c r="B250" s="17"/>
      <c r="C250" s="16"/>
      <c r="D250" s="17"/>
      <c r="F250" s="16"/>
      <c r="G250" s="16"/>
      <c r="H250" s="5"/>
      <c r="I250" s="5"/>
    </row>
    <row r="251" spans="1:9" s="12" customFormat="1" ht="14.25">
      <c r="A251" s="16"/>
      <c r="B251" s="17"/>
      <c r="C251" s="16"/>
      <c r="D251" s="17"/>
      <c r="F251" s="16"/>
      <c r="G251" s="16"/>
      <c r="H251" s="5"/>
      <c r="I251" s="5"/>
    </row>
    <row r="252" spans="1:9" s="12" customFormat="1" ht="14.25">
      <c r="A252" s="16"/>
      <c r="B252" s="17"/>
      <c r="C252" s="16"/>
      <c r="D252" s="17"/>
      <c r="F252" s="16"/>
      <c r="G252" s="16"/>
      <c r="H252" s="5"/>
      <c r="I252" s="5"/>
    </row>
    <row r="253" spans="1:9" s="12" customFormat="1" ht="14.25">
      <c r="A253" s="16"/>
      <c r="B253" s="17"/>
      <c r="C253" s="16"/>
      <c r="D253" s="17"/>
      <c r="F253" s="16"/>
      <c r="G253" s="16"/>
      <c r="H253" s="5"/>
      <c r="I253" s="5"/>
    </row>
    <row r="254" spans="1:9" s="12" customFormat="1" ht="14.25">
      <c r="A254" s="16"/>
      <c r="B254" s="17"/>
      <c r="C254" s="16"/>
      <c r="D254" s="17"/>
      <c r="F254" s="16"/>
      <c r="G254" s="16"/>
      <c r="H254" s="5"/>
      <c r="I254" s="5"/>
    </row>
    <row r="255" spans="1:9" s="12" customFormat="1" ht="14.25">
      <c r="A255" s="16"/>
      <c r="B255" s="17"/>
      <c r="C255" s="16"/>
      <c r="D255" s="17"/>
      <c r="F255" s="16"/>
      <c r="G255" s="16"/>
      <c r="H255" s="5"/>
      <c r="I255" s="5"/>
    </row>
    <row r="256" spans="1:9" s="12" customFormat="1" ht="14.25">
      <c r="A256" s="16"/>
      <c r="B256" s="17"/>
      <c r="C256" s="16"/>
      <c r="D256" s="17"/>
      <c r="F256" s="16"/>
      <c r="G256" s="16"/>
      <c r="H256" s="5"/>
      <c r="I256" s="5"/>
    </row>
    <row r="257" spans="1:9" s="12" customFormat="1" ht="14.25">
      <c r="A257" s="16"/>
      <c r="B257" s="17"/>
      <c r="C257" s="16"/>
      <c r="D257" s="17"/>
      <c r="F257" s="16"/>
      <c r="G257" s="16"/>
      <c r="H257" s="5"/>
      <c r="I257" s="5"/>
    </row>
    <row r="258" spans="1:9" s="12" customFormat="1" ht="14.25">
      <c r="A258" s="16"/>
      <c r="B258" s="17"/>
      <c r="C258" s="16"/>
      <c r="D258" s="17"/>
      <c r="F258" s="16"/>
      <c r="G258" s="16"/>
      <c r="H258" s="5"/>
      <c r="I258" s="5"/>
    </row>
    <row r="259" spans="1:9" s="12" customFormat="1" ht="14.25">
      <c r="A259" s="16"/>
      <c r="B259" s="17"/>
      <c r="C259" s="16"/>
      <c r="D259" s="17"/>
      <c r="F259" s="16"/>
      <c r="G259" s="16"/>
      <c r="H259" s="5"/>
      <c r="I259" s="5"/>
    </row>
    <row r="260" spans="1:9" s="12" customFormat="1" ht="14.25">
      <c r="A260" s="16"/>
      <c r="B260" s="17"/>
      <c r="C260" s="16"/>
      <c r="D260" s="17"/>
      <c r="F260" s="16"/>
      <c r="G260" s="16"/>
      <c r="H260" s="5"/>
      <c r="I260" s="5"/>
    </row>
    <row r="261" spans="1:9" s="12" customFormat="1" ht="14.25">
      <c r="A261" s="16"/>
      <c r="B261" s="17"/>
      <c r="C261" s="16"/>
      <c r="D261" s="17"/>
      <c r="F261" s="16"/>
      <c r="G261" s="16"/>
      <c r="H261" s="5"/>
      <c r="I261" s="5"/>
    </row>
    <row r="262" spans="1:9" s="12" customFormat="1" ht="14.25">
      <c r="A262" s="16"/>
      <c r="B262" s="17"/>
      <c r="C262" s="16"/>
      <c r="D262" s="17"/>
      <c r="F262" s="16"/>
      <c r="G262" s="16"/>
      <c r="H262" s="5"/>
      <c r="I262" s="5"/>
    </row>
    <row r="263" spans="1:9" s="12" customFormat="1" ht="14.25">
      <c r="A263" s="16"/>
      <c r="B263" s="17"/>
      <c r="C263" s="16"/>
      <c r="D263" s="17"/>
      <c r="F263" s="16"/>
      <c r="G263" s="16"/>
      <c r="H263" s="5"/>
      <c r="I263" s="5"/>
    </row>
    <row r="264" spans="1:9" s="12" customFormat="1" ht="14.25">
      <c r="A264" s="16"/>
      <c r="B264" s="17"/>
      <c r="C264" s="16"/>
      <c r="D264" s="17"/>
      <c r="F264" s="16"/>
      <c r="G264" s="16"/>
      <c r="H264" s="5"/>
      <c r="I264" s="5"/>
    </row>
    <row r="265" spans="1:9" s="12" customFormat="1" ht="14.25">
      <c r="A265" s="16"/>
      <c r="B265" s="17"/>
      <c r="C265" s="16"/>
      <c r="D265" s="17"/>
      <c r="F265" s="16"/>
      <c r="G265" s="16"/>
      <c r="H265" s="5"/>
      <c r="I265" s="5"/>
    </row>
    <row r="266" spans="1:9" s="12" customFormat="1" ht="14.25">
      <c r="A266" s="16"/>
      <c r="B266" s="17"/>
      <c r="C266" s="16"/>
      <c r="D266" s="17"/>
      <c r="F266" s="16"/>
      <c r="G266" s="16"/>
      <c r="H266" s="5"/>
      <c r="I266" s="5"/>
    </row>
    <row r="267" spans="1:9" s="12" customFormat="1" ht="14.25">
      <c r="A267" s="16"/>
      <c r="B267" s="17"/>
      <c r="C267" s="16"/>
      <c r="D267" s="17"/>
      <c r="F267" s="16"/>
      <c r="G267" s="16"/>
      <c r="H267" s="5"/>
      <c r="I267" s="5"/>
    </row>
    <row r="268" spans="1:9" s="12" customFormat="1" ht="14.25">
      <c r="A268" s="16"/>
      <c r="B268" s="17"/>
      <c r="C268" s="16"/>
      <c r="D268" s="17"/>
      <c r="F268" s="16"/>
      <c r="G268" s="16"/>
      <c r="H268" s="5"/>
      <c r="I268" s="5"/>
    </row>
    <row r="269" spans="1:9" s="12" customFormat="1" ht="14.25">
      <c r="A269" s="16"/>
      <c r="B269" s="17"/>
      <c r="C269" s="16"/>
      <c r="D269" s="17"/>
      <c r="F269" s="16"/>
      <c r="G269" s="16"/>
      <c r="H269" s="5"/>
      <c r="I269" s="5"/>
    </row>
    <row r="270" spans="1:9" s="12" customFormat="1" ht="14.25">
      <c r="A270" s="16"/>
      <c r="B270" s="17"/>
      <c r="C270" s="16"/>
      <c r="D270" s="17"/>
      <c r="F270" s="16"/>
      <c r="G270" s="16"/>
      <c r="H270" s="5"/>
      <c r="I270" s="5"/>
    </row>
    <row r="271" spans="1:9" s="12" customFormat="1" ht="14.25">
      <c r="A271" s="16"/>
      <c r="B271" s="17"/>
      <c r="C271" s="16"/>
      <c r="D271" s="17"/>
      <c r="F271" s="16"/>
      <c r="G271" s="16"/>
      <c r="H271" s="5"/>
      <c r="I271" s="5"/>
    </row>
    <row r="272" spans="1:9" s="12" customFormat="1" ht="14.25">
      <c r="A272" s="16"/>
      <c r="B272" s="17"/>
      <c r="C272" s="16"/>
      <c r="D272" s="17"/>
      <c r="F272" s="16"/>
      <c r="G272" s="16"/>
      <c r="H272" s="5"/>
      <c r="I272" s="5"/>
    </row>
    <row r="273" spans="1:9" s="12" customFormat="1" ht="14.25">
      <c r="A273" s="16"/>
      <c r="B273" s="17"/>
      <c r="C273" s="16"/>
      <c r="D273" s="17"/>
      <c r="F273" s="16"/>
      <c r="G273" s="16"/>
      <c r="H273" s="5"/>
      <c r="I273" s="5"/>
    </row>
    <row r="274" spans="1:9" s="12" customFormat="1" ht="14.25">
      <c r="A274" s="16"/>
      <c r="B274" s="17"/>
      <c r="C274" s="16"/>
      <c r="D274" s="17"/>
      <c r="F274" s="16"/>
      <c r="G274" s="16"/>
      <c r="H274" s="5"/>
      <c r="I274" s="5"/>
    </row>
    <row r="275" spans="1:9" s="12" customFormat="1" ht="14.25">
      <c r="A275" s="16"/>
      <c r="B275" s="17"/>
      <c r="C275" s="16"/>
      <c r="D275" s="17"/>
      <c r="F275" s="16"/>
      <c r="G275" s="16"/>
      <c r="H275" s="5"/>
      <c r="I275" s="5"/>
    </row>
    <row r="276" spans="1:9" s="12" customFormat="1" ht="14.25">
      <c r="A276" s="16"/>
      <c r="B276" s="17"/>
      <c r="C276" s="16"/>
      <c r="D276" s="17"/>
      <c r="F276" s="16"/>
      <c r="G276" s="16"/>
      <c r="H276" s="5"/>
      <c r="I276" s="5"/>
    </row>
    <row r="277" spans="1:9" s="12" customFormat="1" ht="14.25">
      <c r="A277" s="16"/>
      <c r="B277" s="17"/>
      <c r="C277" s="16"/>
      <c r="D277" s="17"/>
      <c r="F277" s="16"/>
      <c r="G277" s="16"/>
      <c r="H277" s="5"/>
      <c r="I277" s="5"/>
    </row>
    <row r="278" spans="1:9" s="12" customFormat="1" ht="14.25">
      <c r="A278" s="16"/>
      <c r="B278" s="17"/>
      <c r="C278" s="16"/>
      <c r="D278" s="17"/>
      <c r="F278" s="16"/>
      <c r="G278" s="16"/>
      <c r="H278" s="5"/>
      <c r="I278" s="5"/>
    </row>
    <row r="279" spans="1:9" s="12" customFormat="1" ht="14.25">
      <c r="A279" s="16"/>
      <c r="B279" s="17"/>
      <c r="C279" s="16"/>
      <c r="D279" s="17"/>
      <c r="F279" s="16"/>
      <c r="G279" s="16"/>
      <c r="H279" s="5"/>
      <c r="I279" s="5"/>
    </row>
    <row r="280" spans="1:9" s="12" customFormat="1" ht="14.25">
      <c r="A280" s="16"/>
      <c r="B280" s="17"/>
      <c r="C280" s="16"/>
      <c r="D280" s="17"/>
      <c r="F280" s="16"/>
      <c r="G280" s="16"/>
      <c r="H280" s="5"/>
      <c r="I280" s="5"/>
    </row>
    <row r="281" spans="1:9" s="12" customFormat="1" ht="14.25">
      <c r="A281" s="16"/>
      <c r="B281" s="17"/>
      <c r="C281" s="16"/>
      <c r="D281" s="17"/>
      <c r="F281" s="16"/>
      <c r="G281" s="16"/>
      <c r="H281" s="5"/>
      <c r="I281" s="5"/>
    </row>
    <row r="282" spans="1:9" s="12" customFormat="1" ht="14.25">
      <c r="A282" s="16"/>
      <c r="B282" s="17"/>
      <c r="C282" s="16"/>
      <c r="D282" s="17"/>
      <c r="F282" s="16"/>
      <c r="G282" s="16"/>
      <c r="H282" s="5"/>
      <c r="I282" s="5"/>
    </row>
    <row r="283" spans="1:9" s="12" customFormat="1" ht="14.25">
      <c r="A283" s="16"/>
      <c r="B283" s="17"/>
      <c r="C283" s="16"/>
      <c r="D283" s="17"/>
      <c r="F283" s="16"/>
      <c r="G283" s="16"/>
      <c r="H283" s="5"/>
      <c r="I283" s="5"/>
    </row>
    <row r="284" spans="1:9" s="12" customFormat="1" ht="14.25">
      <c r="A284" s="16"/>
      <c r="B284" s="17"/>
      <c r="C284" s="16"/>
      <c r="D284" s="17"/>
      <c r="F284" s="16"/>
      <c r="G284" s="16"/>
      <c r="H284" s="5"/>
      <c r="I284" s="5"/>
    </row>
    <row r="285" spans="1:9" s="12" customFormat="1" ht="14.25">
      <c r="A285" s="16"/>
      <c r="B285" s="17"/>
      <c r="C285" s="16"/>
      <c r="D285" s="17"/>
      <c r="F285" s="16"/>
      <c r="G285" s="16"/>
      <c r="H285" s="5"/>
      <c r="I285" s="5"/>
    </row>
    <row r="286" spans="1:9" s="12" customFormat="1" ht="14.25">
      <c r="A286" s="16"/>
      <c r="B286" s="17"/>
      <c r="C286" s="16"/>
      <c r="D286" s="17"/>
      <c r="F286" s="16"/>
      <c r="G286" s="16"/>
      <c r="H286" s="5"/>
      <c r="I286" s="5"/>
    </row>
    <row r="287" spans="1:9" s="12" customFormat="1" ht="14.25">
      <c r="A287" s="16"/>
      <c r="B287" s="17"/>
      <c r="C287" s="16"/>
      <c r="D287" s="17"/>
      <c r="F287" s="16"/>
      <c r="G287" s="16"/>
      <c r="H287" s="5"/>
      <c r="I287" s="5"/>
    </row>
    <row r="288" spans="1:9" s="12" customFormat="1" ht="14.25">
      <c r="A288" s="16"/>
      <c r="B288" s="17"/>
      <c r="C288" s="16"/>
      <c r="D288" s="17"/>
      <c r="F288" s="16"/>
      <c r="G288" s="16"/>
      <c r="H288" s="5"/>
      <c r="I288" s="5"/>
    </row>
    <row r="289" spans="1:9" s="12" customFormat="1" ht="14.25">
      <c r="A289" s="16"/>
      <c r="B289" s="17"/>
      <c r="C289" s="16"/>
      <c r="D289" s="17"/>
      <c r="F289" s="16"/>
      <c r="G289" s="16"/>
      <c r="H289" s="5"/>
      <c r="I289" s="5"/>
    </row>
    <row r="290" spans="1:9" s="12" customFormat="1" ht="14.25">
      <c r="A290" s="16"/>
      <c r="B290" s="17"/>
      <c r="C290" s="16"/>
      <c r="D290" s="17"/>
      <c r="F290" s="16"/>
      <c r="G290" s="16"/>
      <c r="H290" s="5"/>
      <c r="I290" s="5"/>
    </row>
    <row r="291" spans="1:9" s="12" customFormat="1" ht="14.25">
      <c r="A291" s="16"/>
      <c r="B291" s="17"/>
      <c r="C291" s="16"/>
      <c r="D291" s="17"/>
      <c r="F291" s="16"/>
      <c r="G291" s="16"/>
      <c r="H291" s="5"/>
      <c r="I291" s="5"/>
    </row>
    <row r="292" spans="1:9" s="12" customFormat="1" ht="14.25">
      <c r="A292" s="16"/>
      <c r="B292" s="17"/>
      <c r="C292" s="16"/>
      <c r="D292" s="17"/>
      <c r="F292" s="16"/>
      <c r="G292" s="16"/>
      <c r="H292" s="5"/>
      <c r="I292" s="5"/>
    </row>
    <row r="293" spans="1:9" s="12" customFormat="1" ht="14.25">
      <c r="A293" s="16"/>
      <c r="B293" s="17"/>
      <c r="C293" s="16"/>
      <c r="D293" s="17"/>
      <c r="F293" s="16"/>
      <c r="G293" s="16"/>
      <c r="H293" s="5"/>
      <c r="I293" s="5"/>
    </row>
    <row r="294" spans="1:9" s="12" customFormat="1" ht="14.25">
      <c r="A294" s="16"/>
      <c r="B294" s="17"/>
      <c r="C294" s="16"/>
      <c r="D294" s="17"/>
      <c r="F294" s="16"/>
      <c r="G294" s="16"/>
      <c r="H294" s="5"/>
      <c r="I294" s="5"/>
    </row>
    <row r="295" spans="1:9" s="12" customFormat="1" ht="14.25">
      <c r="A295" s="16"/>
      <c r="B295" s="17"/>
      <c r="C295" s="16"/>
      <c r="D295" s="17"/>
      <c r="F295" s="16"/>
      <c r="G295" s="16"/>
      <c r="H295" s="5"/>
      <c r="I295" s="5"/>
    </row>
    <row r="296" spans="1:9" s="12" customFormat="1" ht="14.25">
      <c r="A296" s="16"/>
      <c r="B296" s="17"/>
      <c r="C296" s="16"/>
      <c r="D296" s="17"/>
      <c r="F296" s="16"/>
      <c r="G296" s="16"/>
      <c r="H296" s="5"/>
      <c r="I296" s="5"/>
    </row>
    <row r="297" spans="1:9" s="12" customFormat="1" ht="14.25">
      <c r="A297" s="16"/>
      <c r="B297" s="17"/>
      <c r="C297" s="16"/>
      <c r="D297" s="17"/>
      <c r="F297" s="16"/>
      <c r="G297" s="16"/>
      <c r="H297" s="5"/>
      <c r="I297" s="5"/>
    </row>
    <row r="298" spans="1:9" s="12" customFormat="1" ht="14.25">
      <c r="A298" s="16"/>
      <c r="B298" s="17"/>
      <c r="C298" s="16"/>
      <c r="D298" s="17"/>
      <c r="F298" s="16"/>
      <c r="G298" s="16"/>
      <c r="H298" s="5"/>
      <c r="I298" s="5"/>
    </row>
    <row r="299" spans="1:9" s="12" customFormat="1" ht="14.25">
      <c r="A299" s="16"/>
      <c r="B299" s="17"/>
      <c r="C299" s="16"/>
      <c r="D299" s="17"/>
      <c r="F299" s="16"/>
      <c r="G299" s="16"/>
      <c r="H299" s="5"/>
      <c r="I299" s="5"/>
    </row>
    <row r="300" spans="1:9" s="12" customFormat="1" ht="14.25">
      <c r="A300" s="16"/>
      <c r="B300" s="17"/>
      <c r="C300" s="16"/>
      <c r="D300" s="17"/>
      <c r="F300" s="16"/>
      <c r="G300" s="16"/>
      <c r="H300" s="5"/>
      <c r="I300" s="5"/>
    </row>
    <row r="301" spans="1:9" s="12" customFormat="1" ht="14.25">
      <c r="A301" s="16"/>
      <c r="B301" s="17"/>
      <c r="C301" s="16"/>
      <c r="D301" s="17"/>
      <c r="F301" s="16"/>
      <c r="G301" s="16"/>
      <c r="H301" s="5"/>
      <c r="I301" s="5"/>
    </row>
    <row r="302" spans="1:9" s="12" customFormat="1" ht="14.25">
      <c r="A302" s="16"/>
      <c r="B302" s="17"/>
      <c r="C302" s="16"/>
      <c r="D302" s="17"/>
      <c r="F302" s="16"/>
      <c r="G302" s="16"/>
      <c r="H302" s="5"/>
      <c r="I302" s="5"/>
    </row>
    <row r="303" spans="1:9" s="12" customFormat="1" ht="14.25">
      <c r="A303" s="16"/>
      <c r="B303" s="17"/>
      <c r="C303" s="16"/>
      <c r="D303" s="17"/>
      <c r="F303" s="16"/>
      <c r="G303" s="16"/>
      <c r="H303" s="5"/>
      <c r="I303" s="5"/>
    </row>
    <row r="304" spans="1:9" s="12" customFormat="1" ht="14.25">
      <c r="A304" s="16"/>
      <c r="B304" s="17"/>
      <c r="C304" s="16"/>
      <c r="D304" s="17"/>
      <c r="F304" s="16"/>
      <c r="G304" s="16"/>
      <c r="H304" s="5"/>
      <c r="I304" s="5"/>
    </row>
    <row r="305" spans="1:9" s="12" customFormat="1" ht="14.25">
      <c r="A305" s="16"/>
      <c r="B305" s="17"/>
      <c r="C305" s="16"/>
      <c r="D305" s="17"/>
      <c r="F305" s="16"/>
      <c r="G305" s="16"/>
      <c r="H305" s="5"/>
      <c r="I305" s="5"/>
    </row>
    <row r="306" spans="1:9" s="12" customFormat="1" ht="14.25">
      <c r="A306" s="16"/>
      <c r="B306" s="17"/>
      <c r="C306" s="16"/>
      <c r="D306" s="17"/>
      <c r="F306" s="16"/>
      <c r="G306" s="16"/>
      <c r="H306" s="5"/>
      <c r="I306" s="5"/>
    </row>
    <row r="307" spans="1:9" s="12" customFormat="1" ht="14.25">
      <c r="A307" s="16"/>
      <c r="B307" s="17"/>
      <c r="C307" s="16"/>
      <c r="D307" s="17"/>
      <c r="F307" s="16"/>
      <c r="G307" s="16"/>
      <c r="H307" s="5"/>
      <c r="I307" s="5"/>
    </row>
    <row r="308" spans="1:9" s="12" customFormat="1" ht="14.25">
      <c r="A308" s="16"/>
      <c r="B308" s="17"/>
      <c r="C308" s="16"/>
      <c r="D308" s="17"/>
      <c r="F308" s="16"/>
      <c r="G308" s="16"/>
      <c r="H308" s="5"/>
      <c r="I308" s="5"/>
    </row>
    <row r="309" spans="1:9" s="12" customFormat="1" ht="14.25">
      <c r="A309" s="16"/>
      <c r="B309" s="17"/>
      <c r="C309" s="16"/>
      <c r="D309" s="17"/>
      <c r="F309" s="16"/>
      <c r="G309" s="16"/>
      <c r="H309" s="5"/>
      <c r="I309" s="5"/>
    </row>
    <row r="310" spans="1:9" s="12" customFormat="1" ht="14.25">
      <c r="A310" s="16"/>
      <c r="B310" s="17"/>
      <c r="C310" s="16"/>
      <c r="D310" s="17"/>
      <c r="F310" s="16"/>
      <c r="G310" s="16"/>
      <c r="H310" s="5"/>
      <c r="I310" s="5"/>
    </row>
    <row r="311" spans="1:9" s="12" customFormat="1" ht="14.25">
      <c r="A311" s="16"/>
      <c r="B311" s="17"/>
      <c r="C311" s="16"/>
      <c r="D311" s="17"/>
      <c r="F311" s="16"/>
      <c r="G311" s="16"/>
      <c r="H311" s="5"/>
      <c r="I311" s="5"/>
    </row>
    <row r="312" spans="1:9" s="12" customFormat="1" ht="14.25">
      <c r="A312" s="16"/>
      <c r="B312" s="17"/>
      <c r="C312" s="16"/>
      <c r="D312" s="17"/>
      <c r="F312" s="16"/>
      <c r="G312" s="16"/>
      <c r="H312" s="5"/>
      <c r="I312" s="5"/>
    </row>
    <row r="313" spans="1:9" s="12" customFormat="1" ht="14.25">
      <c r="A313" s="16"/>
      <c r="B313" s="17"/>
      <c r="C313" s="16"/>
      <c r="D313" s="17"/>
      <c r="F313" s="16"/>
      <c r="G313" s="16"/>
      <c r="H313" s="5"/>
      <c r="I313" s="5"/>
    </row>
    <row r="314" spans="1:9" s="12" customFormat="1" ht="14.25">
      <c r="A314" s="16"/>
      <c r="B314" s="17"/>
      <c r="C314" s="16"/>
      <c r="D314" s="17"/>
      <c r="F314" s="16"/>
      <c r="G314" s="16"/>
      <c r="H314" s="5"/>
      <c r="I314" s="5"/>
    </row>
    <row r="315" spans="1:9" s="12" customFormat="1" ht="14.25">
      <c r="A315" s="16"/>
      <c r="B315" s="17"/>
      <c r="C315" s="16"/>
      <c r="D315" s="17"/>
      <c r="F315" s="16"/>
      <c r="G315" s="16"/>
      <c r="H315" s="5"/>
      <c r="I315" s="5"/>
    </row>
    <row r="316" spans="1:9" s="12" customFormat="1" ht="14.25">
      <c r="A316" s="16"/>
      <c r="B316" s="17"/>
      <c r="C316" s="16"/>
      <c r="D316" s="17"/>
      <c r="F316" s="16"/>
      <c r="G316" s="16"/>
      <c r="H316" s="5"/>
      <c r="I316" s="5"/>
    </row>
    <row r="317" spans="1:9" s="12" customFormat="1" ht="14.25">
      <c r="A317" s="16"/>
      <c r="B317" s="17"/>
      <c r="C317" s="16"/>
      <c r="D317" s="17"/>
      <c r="F317" s="16"/>
      <c r="G317" s="16"/>
      <c r="H317" s="5"/>
      <c r="I317" s="5"/>
    </row>
    <row r="318" spans="1:9" s="12" customFormat="1" ht="14.25">
      <c r="A318" s="16"/>
      <c r="B318" s="17"/>
      <c r="C318" s="16"/>
      <c r="D318" s="17"/>
      <c r="F318" s="16"/>
      <c r="G318" s="16"/>
      <c r="H318" s="5"/>
      <c r="I318" s="5"/>
    </row>
    <row r="319" spans="1:9" s="12" customFormat="1" ht="14.25">
      <c r="A319" s="16"/>
      <c r="B319" s="17"/>
      <c r="C319" s="16"/>
      <c r="D319" s="17"/>
      <c r="F319" s="16"/>
      <c r="G319" s="16"/>
      <c r="H319" s="5"/>
      <c r="I319" s="5"/>
    </row>
    <row r="320" spans="1:9" s="12" customFormat="1" ht="14.25">
      <c r="A320" s="16"/>
      <c r="B320" s="17"/>
      <c r="C320" s="16"/>
      <c r="D320" s="17"/>
      <c r="F320" s="16"/>
      <c r="G320" s="16"/>
      <c r="H320" s="5"/>
      <c r="I320" s="5"/>
    </row>
    <row r="321" spans="1:9" s="12" customFormat="1" ht="14.25">
      <c r="A321" s="16"/>
      <c r="B321" s="17"/>
      <c r="C321" s="16"/>
      <c r="D321" s="17"/>
      <c r="F321" s="16"/>
      <c r="G321" s="16"/>
      <c r="H321" s="5"/>
      <c r="I321" s="5"/>
    </row>
    <row r="322" spans="1:9" s="12" customFormat="1" ht="14.25">
      <c r="A322" s="16"/>
      <c r="B322" s="17"/>
      <c r="C322" s="16"/>
      <c r="D322" s="17"/>
      <c r="F322" s="16"/>
      <c r="G322" s="16"/>
      <c r="H322" s="5"/>
      <c r="I322" s="5"/>
    </row>
    <row r="323" spans="1:9" s="12" customFormat="1" ht="14.25">
      <c r="A323" s="16"/>
      <c r="B323" s="17"/>
      <c r="C323" s="16"/>
      <c r="D323" s="17"/>
      <c r="F323" s="16"/>
      <c r="G323" s="16"/>
      <c r="H323" s="5"/>
      <c r="I323" s="5"/>
    </row>
    <row r="324" spans="1:9" s="12" customFormat="1" ht="14.25">
      <c r="A324" s="16"/>
      <c r="B324" s="17"/>
      <c r="C324" s="16"/>
      <c r="D324" s="17"/>
      <c r="F324" s="16"/>
      <c r="G324" s="16"/>
      <c r="H324" s="5"/>
      <c r="I324" s="5"/>
    </row>
    <row r="325" spans="1:9" s="12" customFormat="1" ht="14.25">
      <c r="A325" s="16"/>
      <c r="B325" s="17"/>
      <c r="C325" s="16"/>
      <c r="D325" s="17"/>
      <c r="F325" s="16"/>
      <c r="G325" s="16"/>
      <c r="H325" s="5"/>
      <c r="I325" s="5"/>
    </row>
    <row r="326" spans="1:9" s="12" customFormat="1" ht="14.25">
      <c r="A326" s="16"/>
      <c r="B326" s="17"/>
      <c r="C326" s="16"/>
      <c r="D326" s="17"/>
      <c r="F326" s="16"/>
      <c r="G326" s="16"/>
      <c r="H326" s="5"/>
      <c r="I326" s="5"/>
    </row>
    <row r="327" spans="1:9" s="12" customFormat="1" ht="14.25">
      <c r="A327" s="16"/>
      <c r="B327" s="17"/>
      <c r="C327" s="16"/>
      <c r="D327" s="17"/>
      <c r="F327" s="16"/>
      <c r="G327" s="16"/>
      <c r="H327" s="5"/>
      <c r="I327" s="5"/>
    </row>
    <row r="328" spans="1:9" s="12" customFormat="1" ht="14.25">
      <c r="A328" s="16"/>
      <c r="B328" s="17"/>
      <c r="C328" s="16"/>
      <c r="D328" s="17"/>
      <c r="F328" s="16"/>
      <c r="G328" s="16"/>
      <c r="H328" s="5"/>
      <c r="I328" s="5"/>
    </row>
    <row r="329" spans="1:9" s="12" customFormat="1" ht="14.25">
      <c r="A329" s="16"/>
      <c r="B329" s="17"/>
      <c r="C329" s="16"/>
      <c r="D329" s="17"/>
      <c r="F329" s="16"/>
      <c r="G329" s="16"/>
      <c r="H329" s="5"/>
      <c r="I329" s="5"/>
    </row>
    <row r="330" spans="1:9" s="12" customFormat="1" ht="14.25">
      <c r="A330" s="16"/>
      <c r="B330" s="17"/>
      <c r="C330" s="16"/>
      <c r="D330" s="17"/>
      <c r="F330" s="16"/>
      <c r="G330" s="16"/>
      <c r="H330" s="5"/>
      <c r="I330" s="5"/>
    </row>
    <row r="331" spans="1:9" s="12" customFormat="1" ht="14.25">
      <c r="A331" s="16"/>
      <c r="B331" s="17"/>
      <c r="C331" s="16"/>
      <c r="D331" s="17"/>
      <c r="F331" s="16"/>
      <c r="G331" s="16"/>
      <c r="H331" s="5"/>
      <c r="I331" s="5"/>
    </row>
    <row r="332" spans="1:9" s="12" customFormat="1" ht="14.25">
      <c r="A332" s="16"/>
      <c r="B332" s="17"/>
      <c r="C332" s="16"/>
      <c r="D332" s="17"/>
      <c r="F332" s="16"/>
      <c r="G332" s="16"/>
      <c r="H332" s="5"/>
      <c r="I332" s="5"/>
    </row>
    <row r="333" spans="1:9" s="12" customFormat="1" ht="14.25">
      <c r="A333" s="16"/>
      <c r="B333" s="17"/>
      <c r="C333" s="16"/>
      <c r="D333" s="17"/>
      <c r="F333" s="16"/>
      <c r="G333" s="16"/>
      <c r="H333" s="5"/>
      <c r="I333" s="5"/>
    </row>
    <row r="334" spans="1:9" s="12" customFormat="1" ht="14.25">
      <c r="A334" s="16"/>
      <c r="B334" s="17"/>
      <c r="C334" s="16"/>
      <c r="D334" s="17"/>
      <c r="F334" s="16"/>
      <c r="G334" s="16"/>
      <c r="H334" s="5"/>
      <c r="I334" s="5"/>
    </row>
    <row r="335" spans="1:9" s="12" customFormat="1" ht="14.25">
      <c r="A335" s="16"/>
      <c r="B335" s="17"/>
      <c r="C335" s="16"/>
      <c r="D335" s="17"/>
      <c r="F335" s="16"/>
      <c r="G335" s="16"/>
      <c r="H335" s="5"/>
      <c r="I335" s="5"/>
    </row>
    <row r="336" spans="1:9" s="12" customFormat="1" ht="14.25">
      <c r="A336" s="16"/>
      <c r="B336" s="17"/>
      <c r="C336" s="16"/>
      <c r="D336" s="17"/>
      <c r="F336" s="16"/>
      <c r="G336" s="16"/>
      <c r="H336" s="5"/>
      <c r="I336" s="5"/>
    </row>
    <row r="337" spans="1:9" s="12" customFormat="1" ht="14.25">
      <c r="A337" s="16"/>
      <c r="B337" s="17"/>
      <c r="C337" s="16"/>
      <c r="D337" s="17"/>
      <c r="F337" s="16"/>
      <c r="G337" s="16"/>
      <c r="H337" s="5"/>
      <c r="I337" s="5"/>
    </row>
    <row r="338" spans="1:9" s="12" customFormat="1" ht="14.25">
      <c r="A338" s="16"/>
      <c r="B338" s="17"/>
      <c r="C338" s="16"/>
      <c r="D338" s="17"/>
      <c r="F338" s="16"/>
      <c r="G338" s="16"/>
      <c r="H338" s="5"/>
      <c r="I338" s="5"/>
    </row>
    <row r="339" spans="1:9" s="12" customFormat="1" ht="14.25">
      <c r="A339" s="16"/>
      <c r="B339" s="17"/>
      <c r="C339" s="16"/>
      <c r="D339" s="17"/>
      <c r="F339" s="16"/>
      <c r="G339" s="16"/>
      <c r="H339" s="5"/>
      <c r="I339" s="5"/>
    </row>
    <row r="340" spans="1:9" s="12" customFormat="1" ht="14.25">
      <c r="A340" s="16"/>
      <c r="B340" s="17"/>
      <c r="C340" s="16"/>
      <c r="D340" s="17"/>
      <c r="F340" s="16"/>
      <c r="G340" s="16"/>
      <c r="H340" s="5"/>
      <c r="I340" s="5"/>
    </row>
    <row r="341" spans="1:9" s="12" customFormat="1" ht="14.25">
      <c r="A341" s="16"/>
      <c r="B341" s="17"/>
      <c r="C341" s="16"/>
      <c r="D341" s="17"/>
      <c r="F341" s="16"/>
      <c r="G341" s="16"/>
      <c r="H341" s="5"/>
      <c r="I341" s="5"/>
    </row>
    <row r="342" spans="1:9" s="12" customFormat="1" ht="14.25">
      <c r="A342" s="16"/>
      <c r="B342" s="17"/>
      <c r="C342" s="16"/>
      <c r="D342" s="17"/>
      <c r="F342" s="16"/>
      <c r="G342" s="16"/>
      <c r="H342" s="5"/>
      <c r="I342" s="5"/>
    </row>
    <row r="343" spans="1:9" s="12" customFormat="1" ht="14.25">
      <c r="A343" s="16"/>
      <c r="B343" s="17"/>
      <c r="C343" s="16"/>
      <c r="D343" s="17"/>
      <c r="F343" s="16"/>
      <c r="G343" s="16"/>
      <c r="H343" s="5"/>
      <c r="I343" s="5"/>
    </row>
    <row r="344" spans="1:9" s="12" customFormat="1" ht="14.25">
      <c r="A344" s="16"/>
      <c r="B344" s="17"/>
      <c r="C344" s="16"/>
      <c r="D344" s="17"/>
      <c r="F344" s="16"/>
      <c r="G344" s="16"/>
      <c r="H344" s="5"/>
      <c r="I344" s="5"/>
    </row>
    <row r="345" spans="1:9" s="12" customFormat="1" ht="14.25">
      <c r="A345" s="16"/>
      <c r="B345" s="17"/>
      <c r="C345" s="16"/>
      <c r="D345" s="17"/>
      <c r="F345" s="16"/>
      <c r="G345" s="16"/>
      <c r="H345" s="5"/>
      <c r="I345" s="5"/>
    </row>
    <row r="346" spans="1:9" s="12" customFormat="1" ht="14.25">
      <c r="A346" s="16"/>
      <c r="B346" s="17"/>
      <c r="C346" s="16"/>
      <c r="D346" s="17"/>
      <c r="F346" s="16"/>
      <c r="G346" s="16"/>
      <c r="H346" s="5"/>
      <c r="I346" s="5"/>
    </row>
    <row r="347" spans="1:9" s="12" customFormat="1" ht="14.25">
      <c r="A347" s="16"/>
      <c r="B347" s="17"/>
      <c r="C347" s="16"/>
      <c r="D347" s="17"/>
      <c r="F347" s="16"/>
      <c r="G347" s="16"/>
      <c r="H347" s="5"/>
      <c r="I347" s="5"/>
    </row>
    <row r="348" spans="1:9" s="12" customFormat="1" ht="14.25">
      <c r="A348" s="16"/>
      <c r="B348" s="17"/>
      <c r="C348" s="16"/>
      <c r="D348" s="17"/>
      <c r="F348" s="16"/>
      <c r="G348" s="16"/>
      <c r="H348" s="5"/>
      <c r="I348" s="5"/>
    </row>
    <row r="349" spans="1:9" s="12" customFormat="1" ht="14.25">
      <c r="A349" s="16"/>
      <c r="B349" s="17"/>
      <c r="C349" s="16"/>
      <c r="D349" s="17"/>
      <c r="F349" s="16"/>
      <c r="G349" s="16"/>
      <c r="H349" s="5"/>
      <c r="I349" s="5"/>
    </row>
    <row r="350" spans="1:9" s="12" customFormat="1" ht="14.25">
      <c r="A350" s="16"/>
      <c r="B350" s="17"/>
      <c r="C350" s="16"/>
      <c r="D350" s="17"/>
      <c r="F350" s="16"/>
      <c r="G350" s="16"/>
      <c r="H350" s="5"/>
      <c r="I350" s="5"/>
    </row>
    <row r="351" spans="1:9" s="12" customFormat="1" ht="14.25">
      <c r="A351" s="16"/>
      <c r="B351" s="17"/>
      <c r="C351" s="16"/>
      <c r="D351" s="17"/>
      <c r="F351" s="16"/>
      <c r="G351" s="16"/>
      <c r="H351" s="5"/>
      <c r="I351" s="5"/>
    </row>
    <row r="352" spans="1:9" s="12" customFormat="1" ht="14.25">
      <c r="A352" s="16"/>
      <c r="B352" s="17"/>
      <c r="C352" s="16"/>
      <c r="D352" s="17"/>
      <c r="F352" s="16"/>
      <c r="G352" s="16"/>
      <c r="H352" s="5"/>
      <c r="I352" s="5"/>
    </row>
    <row r="353" spans="1:9" s="12" customFormat="1" ht="14.25">
      <c r="A353" s="16"/>
      <c r="B353" s="17"/>
      <c r="C353" s="16"/>
      <c r="D353" s="17"/>
      <c r="F353" s="16"/>
      <c r="G353" s="16"/>
      <c r="H353" s="5"/>
      <c r="I353" s="5"/>
    </row>
    <row r="354" spans="1:9" s="12" customFormat="1" ht="14.25">
      <c r="A354" s="16"/>
      <c r="B354" s="17"/>
      <c r="C354" s="16"/>
      <c r="D354" s="17"/>
      <c r="F354" s="16"/>
      <c r="G354" s="16"/>
      <c r="H354" s="5"/>
      <c r="I354" s="5"/>
    </row>
    <row r="355" spans="1:9" s="12" customFormat="1" ht="14.25">
      <c r="A355" s="16"/>
      <c r="B355" s="17"/>
      <c r="C355" s="16"/>
      <c r="D355" s="17"/>
      <c r="F355" s="16"/>
      <c r="G355" s="16"/>
      <c r="H355" s="5"/>
      <c r="I355" s="5"/>
    </row>
    <row r="356" spans="1:9" s="12" customFormat="1" ht="14.25">
      <c r="A356" s="16"/>
      <c r="B356" s="17"/>
      <c r="C356" s="16"/>
      <c r="D356" s="17"/>
      <c r="F356" s="16"/>
      <c r="G356" s="16"/>
      <c r="H356" s="5"/>
      <c r="I356" s="5"/>
    </row>
    <row r="357" spans="1:9" s="12" customFormat="1" ht="14.25">
      <c r="A357" s="16"/>
      <c r="B357" s="17"/>
      <c r="C357" s="16"/>
      <c r="D357" s="17"/>
      <c r="F357" s="16"/>
      <c r="G357" s="16"/>
      <c r="H357" s="5"/>
      <c r="I357" s="5"/>
    </row>
    <row r="358" spans="1:9" s="12" customFormat="1" ht="14.25">
      <c r="A358" s="16"/>
      <c r="B358" s="17"/>
      <c r="C358" s="16"/>
      <c r="D358" s="17"/>
      <c r="F358" s="16"/>
      <c r="G358" s="16"/>
      <c r="H358" s="5"/>
      <c r="I358" s="5"/>
    </row>
    <row r="359" spans="1:9" s="12" customFormat="1" ht="14.25">
      <c r="A359" s="16"/>
      <c r="B359" s="17"/>
      <c r="C359" s="16"/>
      <c r="D359" s="17"/>
      <c r="F359" s="16"/>
      <c r="G359" s="16"/>
      <c r="H359" s="5"/>
      <c r="I359" s="5"/>
    </row>
    <row r="360" spans="1:9" s="12" customFormat="1" ht="14.25">
      <c r="A360" s="16"/>
      <c r="B360" s="17"/>
      <c r="C360" s="16"/>
      <c r="D360" s="17"/>
      <c r="F360" s="16"/>
      <c r="G360" s="16"/>
      <c r="H360" s="5"/>
      <c r="I360" s="5"/>
    </row>
    <row r="361" spans="1:9" s="12" customFormat="1" ht="14.25">
      <c r="A361" s="16"/>
      <c r="B361" s="17"/>
      <c r="C361" s="16"/>
      <c r="D361" s="17"/>
      <c r="F361" s="16"/>
      <c r="G361" s="16"/>
      <c r="H361" s="5"/>
      <c r="I361" s="5"/>
    </row>
    <row r="362" spans="1:9" s="12" customFormat="1" ht="14.25">
      <c r="A362" s="16"/>
      <c r="B362" s="17"/>
      <c r="C362" s="16"/>
      <c r="D362" s="17"/>
      <c r="F362" s="16"/>
      <c r="G362" s="16"/>
      <c r="H362" s="5"/>
      <c r="I362" s="5"/>
    </row>
    <row r="363" spans="1:9" s="12" customFormat="1" ht="14.25">
      <c r="A363" s="16"/>
      <c r="B363" s="17"/>
      <c r="C363" s="16"/>
      <c r="D363" s="17"/>
      <c r="F363" s="16"/>
      <c r="G363" s="16"/>
      <c r="H363" s="5"/>
      <c r="I363" s="5"/>
    </row>
    <row r="364" spans="1:9" s="12" customFormat="1" ht="14.25">
      <c r="A364" s="16"/>
      <c r="B364" s="17"/>
      <c r="C364" s="16"/>
      <c r="D364" s="17"/>
      <c r="F364" s="16"/>
      <c r="G364" s="16"/>
      <c r="H364" s="5"/>
      <c r="I364" s="5"/>
    </row>
    <row r="365" spans="1:9" s="12" customFormat="1" ht="14.25">
      <c r="A365" s="16"/>
      <c r="B365" s="17"/>
      <c r="C365" s="16"/>
      <c r="D365" s="17"/>
      <c r="F365" s="16"/>
      <c r="G365" s="16"/>
      <c r="H365" s="5"/>
      <c r="I365" s="5"/>
    </row>
    <row r="366" spans="1:9" s="12" customFormat="1" ht="14.25">
      <c r="A366" s="16"/>
      <c r="B366" s="17"/>
      <c r="C366" s="16"/>
      <c r="D366" s="17"/>
      <c r="F366" s="16"/>
      <c r="G366" s="16"/>
      <c r="H366" s="5"/>
      <c r="I366" s="5"/>
    </row>
    <row r="367" spans="1:9" s="12" customFormat="1" ht="14.25">
      <c r="A367" s="16"/>
      <c r="B367" s="17"/>
      <c r="C367" s="16"/>
      <c r="D367" s="17"/>
      <c r="F367" s="16"/>
      <c r="G367" s="16"/>
      <c r="H367" s="5"/>
      <c r="I367" s="5"/>
    </row>
    <row r="368" spans="1:9" s="12" customFormat="1" ht="14.25">
      <c r="A368" s="16"/>
      <c r="B368" s="17"/>
      <c r="C368" s="16"/>
      <c r="D368" s="17"/>
      <c r="F368" s="16"/>
      <c r="G368" s="16"/>
      <c r="H368" s="5"/>
      <c r="I368" s="5"/>
    </row>
    <row r="369" spans="1:9" s="12" customFormat="1" ht="14.25">
      <c r="A369" s="16"/>
      <c r="B369" s="17"/>
      <c r="C369" s="16"/>
      <c r="D369" s="17"/>
      <c r="F369" s="16"/>
      <c r="G369" s="16"/>
      <c r="H369" s="5"/>
      <c r="I369" s="5"/>
    </row>
    <row r="370" spans="1:9" s="12" customFormat="1" ht="14.25">
      <c r="A370" s="16"/>
      <c r="B370" s="17"/>
      <c r="C370" s="16"/>
      <c r="D370" s="17"/>
      <c r="F370" s="16"/>
      <c r="G370" s="16"/>
      <c r="H370" s="5"/>
      <c r="I370" s="5"/>
    </row>
    <row r="371" spans="1:9" s="12" customFormat="1" ht="14.25">
      <c r="A371" s="16"/>
      <c r="B371" s="17"/>
      <c r="C371" s="16"/>
      <c r="D371" s="17"/>
      <c r="F371" s="16"/>
      <c r="G371" s="16"/>
      <c r="H371" s="5"/>
      <c r="I371" s="5"/>
    </row>
    <row r="372" spans="1:9" s="12" customFormat="1" ht="14.25">
      <c r="A372" s="16"/>
      <c r="B372" s="17"/>
      <c r="C372" s="16"/>
      <c r="D372" s="17"/>
      <c r="F372" s="16"/>
      <c r="G372" s="16"/>
      <c r="H372" s="5"/>
      <c r="I372" s="5"/>
    </row>
    <row r="373" spans="1:9" s="12" customFormat="1" ht="14.25">
      <c r="A373" s="16"/>
      <c r="B373" s="17"/>
      <c r="C373" s="16"/>
      <c r="D373" s="17"/>
      <c r="F373" s="16"/>
      <c r="G373" s="16"/>
      <c r="H373" s="5"/>
      <c r="I373" s="5"/>
    </row>
    <row r="374" spans="1:9" s="12" customFormat="1" ht="14.25">
      <c r="A374" s="16"/>
      <c r="B374" s="17"/>
      <c r="C374" s="16"/>
      <c r="D374" s="17"/>
      <c r="F374" s="16"/>
      <c r="G374" s="16"/>
      <c r="H374" s="5"/>
      <c r="I374" s="5"/>
    </row>
    <row r="375" spans="1:9" s="12" customFormat="1" ht="14.25">
      <c r="A375" s="16"/>
      <c r="B375" s="17"/>
      <c r="C375" s="16"/>
      <c r="D375" s="17"/>
      <c r="F375" s="16"/>
      <c r="G375" s="16"/>
      <c r="H375" s="5"/>
      <c r="I375" s="5"/>
    </row>
    <row r="376" spans="1:9" s="12" customFormat="1" ht="14.25">
      <c r="A376" s="16"/>
      <c r="B376" s="17"/>
      <c r="C376" s="16"/>
      <c r="D376" s="17"/>
      <c r="F376" s="16"/>
      <c r="G376" s="16"/>
      <c r="H376" s="5"/>
      <c r="I376" s="5"/>
    </row>
    <row r="377" spans="1:9" s="12" customFormat="1" ht="14.25">
      <c r="A377" s="16"/>
      <c r="B377" s="17"/>
      <c r="C377" s="16"/>
      <c r="D377" s="17"/>
      <c r="F377" s="16"/>
      <c r="G377" s="16"/>
      <c r="H377" s="5"/>
      <c r="I377" s="5"/>
    </row>
    <row r="378" spans="1:9" s="12" customFormat="1" ht="14.25">
      <c r="A378" s="16"/>
      <c r="B378" s="17"/>
      <c r="C378" s="16"/>
      <c r="D378" s="17"/>
      <c r="F378" s="16"/>
      <c r="G378" s="16"/>
      <c r="H378" s="5"/>
      <c r="I378" s="5"/>
    </row>
    <row r="379" spans="1:9" s="12" customFormat="1" ht="14.25">
      <c r="A379" s="16"/>
      <c r="B379" s="17"/>
      <c r="C379" s="16"/>
      <c r="D379" s="17"/>
      <c r="F379" s="16"/>
      <c r="G379" s="16"/>
      <c r="H379" s="5"/>
      <c r="I379" s="5"/>
    </row>
    <row r="380" spans="1:9" s="12" customFormat="1" ht="14.25">
      <c r="A380" s="16"/>
      <c r="B380" s="17"/>
      <c r="C380" s="16"/>
      <c r="D380" s="17"/>
      <c r="F380" s="16"/>
      <c r="G380" s="16"/>
      <c r="H380" s="5"/>
      <c r="I380" s="5"/>
    </row>
    <row r="381" spans="1:9" s="12" customFormat="1" ht="14.25">
      <c r="A381" s="16"/>
      <c r="B381" s="17"/>
      <c r="C381" s="16"/>
      <c r="D381" s="17"/>
      <c r="F381" s="16"/>
      <c r="G381" s="16"/>
      <c r="H381" s="5"/>
      <c r="I381" s="5"/>
    </row>
    <row r="382" spans="1:9" s="12" customFormat="1" ht="14.25">
      <c r="A382" s="16"/>
      <c r="B382" s="17"/>
      <c r="C382" s="16"/>
      <c r="D382" s="17"/>
      <c r="F382" s="16"/>
      <c r="G382" s="16"/>
      <c r="H382" s="5"/>
      <c r="I382" s="5"/>
    </row>
    <row r="383" spans="1:9" s="12" customFormat="1" ht="14.25">
      <c r="A383" s="16"/>
      <c r="B383" s="17"/>
      <c r="C383" s="16"/>
      <c r="D383" s="17"/>
      <c r="F383" s="16"/>
      <c r="G383" s="16"/>
      <c r="H383" s="5"/>
      <c r="I383" s="5"/>
    </row>
    <row r="384" spans="1:9" s="12" customFormat="1" ht="14.25">
      <c r="A384" s="16"/>
      <c r="B384" s="17"/>
      <c r="C384" s="16"/>
      <c r="D384" s="17"/>
      <c r="F384" s="16"/>
      <c r="G384" s="16"/>
      <c r="H384" s="5"/>
      <c r="I384" s="5"/>
    </row>
    <row r="385" spans="1:9" s="12" customFormat="1" ht="14.25">
      <c r="A385" s="16"/>
      <c r="B385" s="17"/>
      <c r="C385" s="16"/>
      <c r="D385" s="17"/>
      <c r="F385" s="16"/>
      <c r="G385" s="16"/>
      <c r="H385" s="5"/>
      <c r="I385" s="5"/>
    </row>
    <row r="386" spans="1:9" s="12" customFormat="1" ht="14.25">
      <c r="A386" s="16"/>
      <c r="B386" s="17"/>
      <c r="C386" s="16"/>
      <c r="D386" s="17"/>
      <c r="F386" s="16"/>
      <c r="G386" s="16"/>
      <c r="H386" s="5"/>
      <c r="I386" s="5"/>
    </row>
    <row r="387" spans="1:9" s="12" customFormat="1" ht="14.25">
      <c r="A387" s="16"/>
      <c r="B387" s="17"/>
      <c r="C387" s="16"/>
      <c r="D387" s="17"/>
      <c r="F387" s="16"/>
      <c r="G387" s="16"/>
      <c r="H387" s="5"/>
      <c r="I387" s="5"/>
    </row>
    <row r="388" spans="1:9" s="12" customFormat="1" ht="14.25">
      <c r="A388" s="16"/>
      <c r="B388" s="17"/>
      <c r="C388" s="16"/>
      <c r="D388" s="17"/>
      <c r="F388" s="16"/>
      <c r="G388" s="16"/>
      <c r="H388" s="5"/>
      <c r="I388" s="5"/>
    </row>
    <row r="389" spans="1:9" s="12" customFormat="1" ht="14.25">
      <c r="A389" s="16"/>
      <c r="B389" s="17"/>
      <c r="C389" s="16"/>
      <c r="D389" s="17"/>
      <c r="F389" s="16"/>
      <c r="G389" s="16"/>
      <c r="H389" s="5"/>
      <c r="I389" s="5"/>
    </row>
    <row r="390" spans="1:9" s="12" customFormat="1" ht="14.25">
      <c r="A390" s="16"/>
      <c r="B390" s="17"/>
      <c r="C390" s="16"/>
      <c r="D390" s="17"/>
      <c r="F390" s="16"/>
      <c r="G390" s="16"/>
      <c r="H390" s="5"/>
      <c r="I390" s="5"/>
    </row>
    <row r="391" spans="1:9" s="12" customFormat="1" ht="14.25">
      <c r="A391" s="16"/>
      <c r="B391" s="17"/>
      <c r="C391" s="16"/>
      <c r="D391" s="17"/>
      <c r="F391" s="16"/>
      <c r="G391" s="16"/>
      <c r="H391" s="5"/>
      <c r="I391" s="5"/>
    </row>
    <row r="392" spans="1:9" s="12" customFormat="1" ht="14.25">
      <c r="A392" s="16"/>
      <c r="B392" s="17"/>
      <c r="C392" s="16"/>
      <c r="D392" s="17"/>
      <c r="F392" s="16"/>
      <c r="G392" s="16"/>
      <c r="H392" s="5"/>
      <c r="I392" s="5"/>
    </row>
    <row r="393" spans="1:9" s="12" customFormat="1" ht="14.25">
      <c r="A393" s="16"/>
      <c r="B393" s="17"/>
      <c r="C393" s="16"/>
      <c r="D393" s="17"/>
      <c r="F393" s="16"/>
      <c r="G393" s="16"/>
      <c r="H393" s="5"/>
      <c r="I393" s="5"/>
    </row>
    <row r="394" spans="1:9" s="12" customFormat="1" ht="14.25">
      <c r="A394" s="16"/>
      <c r="B394" s="17"/>
      <c r="C394" s="16"/>
      <c r="D394" s="17"/>
      <c r="F394" s="16"/>
      <c r="G394" s="16"/>
      <c r="H394" s="5"/>
      <c r="I394" s="5"/>
    </row>
    <row r="395" spans="1:9" s="12" customFormat="1" ht="14.25">
      <c r="A395" s="16"/>
      <c r="B395" s="17"/>
      <c r="C395" s="16"/>
      <c r="D395" s="17"/>
      <c r="F395" s="16"/>
      <c r="G395" s="16"/>
      <c r="H395" s="5"/>
      <c r="I395" s="5"/>
    </row>
    <row r="396" spans="1:9" s="12" customFormat="1" ht="14.25">
      <c r="A396" s="16"/>
      <c r="B396" s="17"/>
      <c r="C396" s="16"/>
      <c r="D396" s="17"/>
      <c r="F396" s="16"/>
      <c r="G396" s="16"/>
      <c r="H396" s="5"/>
      <c r="I396" s="5"/>
    </row>
    <row r="397" spans="1:9" s="12" customFormat="1" ht="14.25">
      <c r="A397" s="16"/>
      <c r="B397" s="17"/>
      <c r="C397" s="16"/>
      <c r="D397" s="17"/>
      <c r="F397" s="16"/>
      <c r="G397" s="16"/>
      <c r="H397" s="5"/>
      <c r="I397" s="5"/>
    </row>
    <row r="398" spans="1:9" s="12" customFormat="1" ht="14.25">
      <c r="A398" s="16"/>
      <c r="B398" s="17"/>
      <c r="C398" s="16"/>
      <c r="D398" s="17"/>
      <c r="F398" s="16"/>
      <c r="G398" s="16"/>
      <c r="H398" s="5"/>
      <c r="I398" s="5"/>
    </row>
    <row r="399" spans="1:9" s="12" customFormat="1" ht="14.25">
      <c r="A399" s="16"/>
      <c r="B399" s="17"/>
      <c r="C399" s="16"/>
      <c r="D399" s="17"/>
      <c r="F399" s="16"/>
      <c r="G399" s="16"/>
      <c r="H399" s="5"/>
      <c r="I399" s="5"/>
    </row>
    <row r="400" spans="1:9" s="12" customFormat="1" ht="14.25">
      <c r="A400" s="16"/>
      <c r="B400" s="17"/>
      <c r="C400" s="16"/>
      <c r="D400" s="17"/>
      <c r="F400" s="16"/>
      <c r="G400" s="16"/>
      <c r="H400" s="5"/>
      <c r="I400" s="5"/>
    </row>
    <row r="401" spans="1:9" s="12" customFormat="1" ht="14.25">
      <c r="A401" s="16"/>
      <c r="B401" s="17"/>
      <c r="C401" s="16"/>
      <c r="D401" s="17"/>
      <c r="F401" s="16"/>
      <c r="G401" s="16"/>
      <c r="H401" s="5"/>
      <c r="I401" s="5"/>
    </row>
    <row r="402" spans="1:9" s="12" customFormat="1" ht="14.25">
      <c r="A402" s="16"/>
      <c r="B402" s="17"/>
      <c r="C402" s="16"/>
      <c r="D402" s="17"/>
      <c r="F402" s="16"/>
      <c r="G402" s="16"/>
      <c r="H402" s="5"/>
      <c r="I402" s="5"/>
    </row>
    <row r="403" spans="1:9" s="12" customFormat="1" ht="14.25">
      <c r="A403" s="16"/>
      <c r="B403" s="17"/>
      <c r="C403" s="16"/>
      <c r="D403" s="17"/>
      <c r="F403" s="16"/>
      <c r="G403" s="16"/>
      <c r="H403" s="5"/>
      <c r="I403" s="5"/>
    </row>
    <row r="404" spans="1:9" s="12" customFormat="1" ht="14.25">
      <c r="A404" s="16"/>
      <c r="B404" s="17"/>
      <c r="C404" s="16"/>
      <c r="D404" s="17"/>
      <c r="F404" s="16"/>
      <c r="G404" s="16"/>
      <c r="H404" s="5"/>
      <c r="I404" s="5"/>
    </row>
    <row r="405" spans="1:9" s="12" customFormat="1" ht="14.25">
      <c r="A405" s="16"/>
      <c r="B405" s="17"/>
      <c r="C405" s="16"/>
      <c r="D405" s="17"/>
      <c r="F405" s="16"/>
      <c r="G405" s="16"/>
      <c r="H405" s="5"/>
      <c r="I405" s="5"/>
    </row>
    <row r="406" spans="1:9" s="12" customFormat="1" ht="14.25">
      <c r="A406" s="16"/>
      <c r="B406" s="17"/>
      <c r="C406" s="16"/>
      <c r="D406" s="17"/>
      <c r="F406" s="16"/>
      <c r="G406" s="16"/>
      <c r="H406" s="5"/>
      <c r="I406" s="5"/>
    </row>
    <row r="407" spans="1:9" s="12" customFormat="1" ht="14.25">
      <c r="A407" s="16"/>
      <c r="B407" s="17"/>
      <c r="C407" s="16"/>
      <c r="D407" s="17"/>
      <c r="F407" s="16"/>
      <c r="G407" s="16"/>
      <c r="H407" s="5"/>
      <c r="I407" s="5"/>
    </row>
    <row r="408" spans="1:9" s="12" customFormat="1" ht="14.25">
      <c r="A408" s="16"/>
      <c r="B408" s="17"/>
      <c r="C408" s="16"/>
      <c r="D408" s="17"/>
      <c r="F408" s="16"/>
      <c r="G408" s="16"/>
      <c r="H408" s="5"/>
      <c r="I408" s="5"/>
    </row>
    <row r="409" spans="1:9" s="12" customFormat="1" ht="14.25">
      <c r="A409" s="16"/>
      <c r="B409" s="17"/>
      <c r="C409" s="16"/>
      <c r="D409" s="17"/>
      <c r="F409" s="16"/>
      <c r="G409" s="16"/>
      <c r="H409" s="5"/>
      <c r="I409" s="5"/>
    </row>
    <row r="410" spans="1:9" s="12" customFormat="1" ht="14.25">
      <c r="A410" s="16"/>
      <c r="B410" s="17"/>
      <c r="C410" s="16"/>
      <c r="D410" s="17"/>
      <c r="F410" s="16"/>
      <c r="G410" s="16"/>
      <c r="H410" s="5"/>
      <c r="I410" s="5"/>
    </row>
    <row r="411" spans="1:9" s="12" customFormat="1" ht="14.25">
      <c r="A411" s="16"/>
      <c r="B411" s="17"/>
      <c r="C411" s="16"/>
      <c r="D411" s="17"/>
      <c r="F411" s="16"/>
      <c r="G411" s="16"/>
      <c r="H411" s="5"/>
      <c r="I411" s="5"/>
    </row>
    <row r="412" spans="1:9" s="12" customFormat="1" ht="14.25">
      <c r="A412" s="16"/>
      <c r="B412" s="17"/>
      <c r="C412" s="16"/>
      <c r="D412" s="17"/>
      <c r="F412" s="16"/>
      <c r="G412" s="16"/>
      <c r="H412" s="5"/>
      <c r="I412" s="5"/>
    </row>
    <row r="413" spans="1:9" s="12" customFormat="1" ht="14.25">
      <c r="A413" s="16"/>
      <c r="B413" s="17"/>
      <c r="C413" s="16"/>
      <c r="D413" s="17"/>
      <c r="F413" s="16"/>
      <c r="G413" s="16"/>
      <c r="H413" s="5"/>
      <c r="I413" s="5"/>
    </row>
    <row r="414" spans="1:9" s="12" customFormat="1" ht="14.25">
      <c r="A414" s="16"/>
      <c r="B414" s="17"/>
      <c r="C414" s="16"/>
      <c r="D414" s="17"/>
      <c r="F414" s="16"/>
      <c r="G414" s="16"/>
      <c r="H414" s="5"/>
      <c r="I414" s="5"/>
    </row>
    <row r="415" spans="1:9" s="12" customFormat="1" ht="14.25">
      <c r="A415" s="16"/>
      <c r="B415" s="17"/>
      <c r="C415" s="16"/>
      <c r="D415" s="17"/>
      <c r="F415" s="16"/>
      <c r="G415" s="16"/>
      <c r="H415" s="5"/>
      <c r="I415" s="5"/>
    </row>
    <row r="416" spans="1:9" s="12" customFormat="1" ht="14.25">
      <c r="A416" s="16"/>
      <c r="B416" s="17"/>
      <c r="C416" s="16"/>
      <c r="D416" s="17"/>
      <c r="F416" s="16"/>
      <c r="G416" s="16"/>
      <c r="H416" s="5"/>
      <c r="I416" s="5"/>
    </row>
    <row r="417" spans="1:9" s="12" customFormat="1" ht="14.25">
      <c r="A417" s="16"/>
      <c r="B417" s="17"/>
      <c r="C417" s="16"/>
      <c r="D417" s="17"/>
      <c r="F417" s="16"/>
      <c r="G417" s="16"/>
      <c r="H417" s="5"/>
      <c r="I417" s="5"/>
    </row>
    <row r="418" spans="1:9" s="12" customFormat="1" ht="14.25">
      <c r="A418" s="16"/>
      <c r="B418" s="17"/>
      <c r="C418" s="16"/>
      <c r="D418" s="17"/>
      <c r="F418" s="16"/>
      <c r="G418" s="16"/>
      <c r="H418" s="5"/>
      <c r="I418" s="5"/>
    </row>
    <row r="419" spans="1:9" s="12" customFormat="1" ht="14.25">
      <c r="A419" s="16"/>
      <c r="B419" s="17"/>
      <c r="C419" s="16"/>
      <c r="D419" s="17"/>
      <c r="F419" s="16"/>
      <c r="G419" s="16"/>
      <c r="H419" s="5"/>
      <c r="I419" s="5"/>
    </row>
    <row r="420" spans="1:9" s="12" customFormat="1" ht="14.25">
      <c r="A420" s="16"/>
      <c r="B420" s="17"/>
      <c r="C420" s="16"/>
      <c r="D420" s="17"/>
      <c r="F420" s="16"/>
      <c r="G420" s="16"/>
      <c r="H420" s="5"/>
      <c r="I420" s="5"/>
    </row>
    <row r="421" spans="1:9" s="12" customFormat="1" ht="14.25">
      <c r="A421" s="16"/>
      <c r="B421" s="17"/>
      <c r="C421" s="16"/>
      <c r="D421" s="17"/>
      <c r="F421" s="16"/>
      <c r="G421" s="16"/>
      <c r="H421" s="5"/>
      <c r="I421" s="5"/>
    </row>
    <row r="422" spans="1:9" s="12" customFormat="1" ht="14.25">
      <c r="A422" s="16"/>
      <c r="B422" s="17"/>
      <c r="C422" s="16"/>
      <c r="D422" s="17"/>
      <c r="F422" s="16"/>
      <c r="G422" s="16"/>
      <c r="H422" s="5"/>
      <c r="I422" s="5"/>
    </row>
    <row r="423" spans="1:9" s="12" customFormat="1" ht="14.25">
      <c r="A423" s="16"/>
      <c r="B423" s="17"/>
      <c r="C423" s="16"/>
      <c r="D423" s="17"/>
      <c r="F423" s="16"/>
      <c r="G423" s="16"/>
      <c r="H423" s="5"/>
      <c r="I423" s="5"/>
    </row>
    <row r="424" spans="1:9" s="12" customFormat="1" ht="14.25">
      <c r="A424" s="16"/>
      <c r="B424" s="17"/>
      <c r="C424" s="16"/>
      <c r="D424" s="17"/>
      <c r="F424" s="16"/>
      <c r="G424" s="16"/>
      <c r="H424" s="5"/>
      <c r="I424" s="5"/>
    </row>
    <row r="425" spans="1:9" s="12" customFormat="1" ht="14.25">
      <c r="A425" s="16"/>
      <c r="B425" s="17"/>
      <c r="C425" s="16"/>
      <c r="D425" s="17"/>
      <c r="F425" s="16"/>
      <c r="G425" s="16"/>
      <c r="H425" s="5"/>
      <c r="I425" s="5"/>
    </row>
    <row r="426" spans="1:9" s="12" customFormat="1" ht="14.25">
      <c r="A426" s="16"/>
      <c r="B426" s="17"/>
      <c r="C426" s="16"/>
      <c r="D426" s="17"/>
      <c r="F426" s="16"/>
      <c r="G426" s="16"/>
      <c r="H426" s="5"/>
      <c r="I426" s="5"/>
    </row>
    <row r="427" spans="1:9" s="12" customFormat="1" ht="14.25">
      <c r="A427" s="16"/>
      <c r="B427" s="17"/>
      <c r="C427" s="16"/>
      <c r="D427" s="17"/>
      <c r="F427" s="16"/>
      <c r="G427" s="16"/>
      <c r="H427" s="5"/>
      <c r="I427" s="5"/>
    </row>
    <row r="428" spans="1:9" s="12" customFormat="1" ht="14.25">
      <c r="A428" s="16"/>
      <c r="B428" s="17"/>
      <c r="C428" s="16"/>
      <c r="D428" s="17"/>
      <c r="F428" s="16"/>
      <c r="G428" s="16"/>
      <c r="H428" s="5"/>
      <c r="I428" s="5"/>
    </row>
    <row r="429" spans="1:9" s="12" customFormat="1" ht="14.25">
      <c r="A429" s="16"/>
      <c r="B429" s="17"/>
      <c r="C429" s="16"/>
      <c r="D429" s="17"/>
      <c r="F429" s="16"/>
      <c r="G429" s="16"/>
      <c r="H429" s="5"/>
      <c r="I429" s="5"/>
    </row>
    <row r="430" spans="1:9" s="12" customFormat="1" ht="14.25">
      <c r="A430" s="16"/>
      <c r="B430" s="17"/>
      <c r="C430" s="16"/>
      <c r="D430" s="17"/>
      <c r="F430" s="16"/>
      <c r="G430" s="16"/>
      <c r="H430" s="5"/>
      <c r="I430" s="5"/>
    </row>
    <row r="431" spans="1:9" s="12" customFormat="1" ht="14.25">
      <c r="A431" s="16"/>
      <c r="B431" s="17"/>
      <c r="C431" s="16"/>
      <c r="D431" s="17"/>
      <c r="F431" s="16"/>
      <c r="G431" s="16"/>
      <c r="H431" s="5"/>
      <c r="I431" s="5"/>
    </row>
    <row r="432" spans="1:9" s="12" customFormat="1" ht="14.25">
      <c r="A432" s="16"/>
      <c r="B432" s="17"/>
      <c r="C432" s="16"/>
      <c r="D432" s="17"/>
      <c r="F432" s="16"/>
      <c r="G432" s="16"/>
      <c r="H432" s="5"/>
      <c r="I432" s="5"/>
    </row>
    <row r="433" spans="1:9" s="12" customFormat="1" ht="14.25">
      <c r="A433" s="16"/>
      <c r="B433" s="17"/>
      <c r="C433" s="16"/>
      <c r="D433" s="17"/>
      <c r="F433" s="16"/>
      <c r="G433" s="16"/>
      <c r="H433" s="5"/>
      <c r="I433" s="5"/>
    </row>
    <row r="434" spans="1:9" s="12" customFormat="1" ht="14.25">
      <c r="A434" s="16"/>
      <c r="B434" s="17"/>
      <c r="C434" s="16"/>
      <c r="D434" s="17"/>
      <c r="F434" s="16"/>
      <c r="G434" s="16"/>
      <c r="H434" s="5"/>
      <c r="I434" s="5"/>
    </row>
    <row r="435" spans="1:9" s="12" customFormat="1" ht="14.25">
      <c r="A435" s="16"/>
      <c r="B435" s="17"/>
      <c r="C435" s="16"/>
      <c r="D435" s="17"/>
      <c r="F435" s="16"/>
      <c r="G435" s="16"/>
      <c r="H435" s="5"/>
      <c r="I435" s="5"/>
    </row>
    <row r="436" spans="1:9" s="12" customFormat="1" ht="14.25">
      <c r="A436" s="16"/>
      <c r="B436" s="17"/>
      <c r="C436" s="16"/>
      <c r="D436" s="17"/>
      <c r="F436" s="16"/>
      <c r="G436" s="16"/>
      <c r="H436" s="5"/>
      <c r="I436" s="5"/>
    </row>
    <row r="437" spans="1:9" s="12" customFormat="1" ht="14.25">
      <c r="A437" s="16"/>
      <c r="B437" s="17"/>
      <c r="C437" s="16"/>
      <c r="D437" s="17"/>
      <c r="F437" s="16"/>
      <c r="G437" s="16"/>
      <c r="H437" s="5"/>
      <c r="I437" s="5"/>
    </row>
    <row r="438" spans="1:9" s="12" customFormat="1" ht="14.25">
      <c r="A438" s="16"/>
      <c r="B438" s="17"/>
      <c r="C438" s="16"/>
      <c r="D438" s="17"/>
      <c r="F438" s="16"/>
      <c r="G438" s="16"/>
      <c r="H438" s="5"/>
      <c r="I438" s="5"/>
    </row>
    <row r="439" spans="1:9" s="12" customFormat="1" ht="14.25">
      <c r="A439" s="16"/>
      <c r="B439" s="17"/>
      <c r="C439" s="16"/>
      <c r="D439" s="17"/>
      <c r="F439" s="16"/>
      <c r="G439" s="16"/>
      <c r="H439" s="5"/>
      <c r="I439" s="5"/>
    </row>
    <row r="440" spans="1:9" s="12" customFormat="1" ht="14.25">
      <c r="A440" s="16"/>
      <c r="B440" s="17"/>
      <c r="C440" s="16"/>
      <c r="D440" s="17"/>
      <c r="F440" s="16"/>
      <c r="G440" s="16"/>
      <c r="H440" s="5"/>
      <c r="I440" s="5"/>
    </row>
    <row r="441" spans="1:9" s="12" customFormat="1" ht="14.25">
      <c r="A441" s="16"/>
      <c r="B441" s="17"/>
      <c r="C441" s="16"/>
      <c r="D441" s="17"/>
      <c r="F441" s="16"/>
      <c r="G441" s="16"/>
      <c r="H441" s="5"/>
      <c r="I441" s="5"/>
    </row>
    <row r="442" spans="1:9" s="12" customFormat="1" ht="14.25">
      <c r="A442" s="16"/>
      <c r="B442" s="17"/>
      <c r="C442" s="16"/>
      <c r="D442" s="17"/>
      <c r="F442" s="16"/>
      <c r="G442" s="16"/>
      <c r="H442" s="5"/>
      <c r="I442" s="5"/>
    </row>
    <row r="443" spans="1:9" s="12" customFormat="1" ht="14.25">
      <c r="A443" s="16"/>
      <c r="B443" s="17"/>
      <c r="C443" s="16"/>
      <c r="D443" s="17"/>
      <c r="F443" s="16"/>
      <c r="G443" s="16"/>
      <c r="H443" s="5"/>
      <c r="I443" s="5"/>
    </row>
    <row r="444" spans="1:9" s="12" customFormat="1" ht="14.25">
      <c r="A444" s="16"/>
      <c r="B444" s="17"/>
      <c r="C444" s="16"/>
      <c r="D444" s="17"/>
      <c r="F444" s="16"/>
      <c r="G444" s="16"/>
      <c r="H444" s="5"/>
      <c r="I444" s="5"/>
    </row>
    <row r="445" spans="1:9" s="12" customFormat="1" ht="14.25">
      <c r="A445" s="16"/>
      <c r="B445" s="17"/>
      <c r="C445" s="16"/>
      <c r="D445" s="17"/>
      <c r="F445" s="16"/>
      <c r="G445" s="16"/>
      <c r="H445" s="5"/>
      <c r="I445" s="5"/>
    </row>
    <row r="446" spans="1:9" s="12" customFormat="1" ht="14.25">
      <c r="A446" s="16"/>
      <c r="B446" s="17"/>
      <c r="C446" s="16"/>
      <c r="D446" s="17"/>
      <c r="F446" s="16"/>
      <c r="G446" s="16"/>
      <c r="H446" s="5"/>
      <c r="I446" s="5"/>
    </row>
    <row r="447" spans="1:9" s="12" customFormat="1" ht="14.25">
      <c r="A447" s="16"/>
      <c r="B447" s="17"/>
      <c r="C447" s="16"/>
      <c r="D447" s="17"/>
      <c r="F447" s="16"/>
      <c r="G447" s="16"/>
      <c r="H447" s="5"/>
      <c r="I447" s="5"/>
    </row>
    <row r="448" spans="1:9" s="12" customFormat="1" ht="14.25">
      <c r="A448" s="16"/>
      <c r="B448" s="17"/>
      <c r="C448" s="16"/>
      <c r="D448" s="17"/>
      <c r="F448" s="16"/>
      <c r="G448" s="16"/>
      <c r="H448" s="5"/>
      <c r="I448" s="5"/>
    </row>
    <row r="449" spans="1:9" s="12" customFormat="1" ht="14.25">
      <c r="A449" s="16"/>
      <c r="B449" s="17"/>
      <c r="C449" s="16"/>
      <c r="D449" s="17"/>
      <c r="F449" s="16"/>
      <c r="G449" s="16"/>
      <c r="H449" s="5"/>
      <c r="I449" s="5"/>
    </row>
    <row r="450" spans="1:9" s="12" customFormat="1" ht="14.25">
      <c r="A450" s="16"/>
      <c r="B450" s="17"/>
      <c r="C450" s="16"/>
      <c r="D450" s="17"/>
      <c r="F450" s="16"/>
      <c r="G450" s="16"/>
      <c r="H450" s="5"/>
      <c r="I450" s="5"/>
    </row>
    <row r="451" spans="1:9" s="12" customFormat="1" ht="14.25">
      <c r="A451" s="16"/>
      <c r="B451" s="17"/>
      <c r="C451" s="16"/>
      <c r="D451" s="17"/>
      <c r="F451" s="16"/>
      <c r="G451" s="16"/>
      <c r="H451" s="5"/>
      <c r="I451" s="5"/>
    </row>
    <row r="452" spans="1:9" s="12" customFormat="1" ht="14.25">
      <c r="A452" s="16"/>
      <c r="B452" s="17"/>
      <c r="C452" s="16"/>
      <c r="D452" s="17"/>
      <c r="F452" s="16"/>
      <c r="G452" s="16"/>
      <c r="H452" s="5"/>
      <c r="I452" s="5"/>
    </row>
    <row r="453" spans="1:9" s="12" customFormat="1" ht="14.25">
      <c r="A453" s="16"/>
      <c r="B453" s="17"/>
      <c r="C453" s="16"/>
      <c r="D453" s="17"/>
      <c r="F453" s="16"/>
      <c r="G453" s="16"/>
      <c r="H453" s="5"/>
      <c r="I453" s="5"/>
    </row>
    <row r="454" spans="1:9" s="12" customFormat="1" ht="14.25">
      <c r="A454" s="16"/>
      <c r="B454" s="17"/>
      <c r="C454" s="16"/>
      <c r="D454" s="17"/>
      <c r="F454" s="16"/>
      <c r="G454" s="16"/>
      <c r="H454" s="5"/>
      <c r="I454" s="5"/>
    </row>
    <row r="455" spans="1:9" s="12" customFormat="1" ht="14.25">
      <c r="A455" s="16"/>
      <c r="B455" s="17"/>
      <c r="C455" s="16"/>
      <c r="D455" s="17"/>
      <c r="F455" s="16"/>
      <c r="G455" s="16"/>
      <c r="H455" s="5"/>
      <c r="I455" s="5"/>
    </row>
    <row r="456" spans="1:9" s="12" customFormat="1" ht="14.25">
      <c r="A456" s="16"/>
      <c r="B456" s="17"/>
      <c r="C456" s="16"/>
      <c r="D456" s="17"/>
      <c r="F456" s="16"/>
      <c r="G456" s="16"/>
      <c r="H456" s="5"/>
      <c r="I456" s="5"/>
    </row>
    <row r="457" spans="1:9" s="12" customFormat="1" ht="14.25">
      <c r="A457" s="16"/>
      <c r="B457" s="17"/>
      <c r="C457" s="16"/>
      <c r="D457" s="17"/>
      <c r="F457" s="16"/>
      <c r="G457" s="16"/>
      <c r="H457" s="5"/>
      <c r="I457" s="5"/>
    </row>
    <row r="458" spans="1:9" s="12" customFormat="1" ht="14.25">
      <c r="A458" s="16"/>
      <c r="B458" s="17"/>
      <c r="C458" s="16"/>
      <c r="D458" s="17"/>
      <c r="F458" s="16"/>
      <c r="G458" s="16"/>
      <c r="H458" s="5"/>
      <c r="I458" s="5"/>
    </row>
    <row r="459" spans="1:9" s="12" customFormat="1" ht="14.25">
      <c r="A459" s="16"/>
      <c r="B459" s="17"/>
      <c r="C459" s="16"/>
      <c r="D459" s="17"/>
      <c r="F459" s="16"/>
      <c r="G459" s="16"/>
      <c r="H459" s="5"/>
      <c r="I459" s="5"/>
    </row>
    <row r="460" spans="1:9" s="12" customFormat="1" ht="14.25">
      <c r="A460" s="16"/>
      <c r="B460" s="17"/>
      <c r="C460" s="16"/>
      <c r="D460" s="17"/>
      <c r="F460" s="16"/>
      <c r="G460" s="16"/>
      <c r="H460" s="5"/>
      <c r="I460" s="5"/>
    </row>
    <row r="461" spans="1:9" s="12" customFormat="1" ht="14.25">
      <c r="A461" s="16"/>
      <c r="B461" s="17"/>
      <c r="C461" s="16"/>
      <c r="D461" s="17"/>
      <c r="F461" s="16"/>
      <c r="G461" s="16"/>
      <c r="H461" s="5"/>
      <c r="I461" s="5"/>
    </row>
    <row r="462" spans="1:9" s="12" customFormat="1" ht="14.25">
      <c r="A462" s="16"/>
      <c r="B462" s="17"/>
      <c r="C462" s="16"/>
      <c r="D462" s="17"/>
      <c r="F462" s="16"/>
      <c r="G462" s="16"/>
      <c r="H462" s="5"/>
      <c r="I462" s="5"/>
    </row>
    <row r="463" spans="1:9" s="12" customFormat="1" ht="14.25">
      <c r="A463" s="16"/>
      <c r="B463" s="17"/>
      <c r="C463" s="16"/>
      <c r="D463" s="17"/>
      <c r="F463" s="16"/>
      <c r="G463" s="16"/>
      <c r="H463" s="5"/>
      <c r="I463" s="5"/>
    </row>
    <row r="464" spans="1:9" s="12" customFormat="1" ht="14.25">
      <c r="A464" s="16"/>
      <c r="B464" s="17"/>
      <c r="C464" s="16"/>
      <c r="D464" s="17"/>
      <c r="F464" s="16"/>
      <c r="G464" s="16"/>
      <c r="H464" s="5"/>
      <c r="I464" s="5"/>
    </row>
    <row r="465" spans="1:9" s="12" customFormat="1" ht="14.25">
      <c r="A465" s="16"/>
      <c r="B465" s="17"/>
      <c r="C465" s="16"/>
      <c r="D465" s="17"/>
      <c r="F465" s="16"/>
      <c r="G465" s="16"/>
      <c r="H465" s="5"/>
      <c r="I465" s="5"/>
    </row>
    <row r="466" spans="1:9" s="12" customFormat="1" ht="14.25">
      <c r="A466" s="16"/>
      <c r="B466" s="17"/>
      <c r="C466" s="16"/>
      <c r="D466" s="17"/>
      <c r="F466" s="16"/>
      <c r="G466" s="16"/>
      <c r="H466" s="5"/>
      <c r="I466" s="5"/>
    </row>
    <row r="467" spans="1:9" s="12" customFormat="1" ht="14.25">
      <c r="A467" s="16"/>
      <c r="B467" s="17"/>
      <c r="C467" s="16"/>
      <c r="D467" s="17"/>
      <c r="F467" s="16"/>
      <c r="G467" s="16"/>
      <c r="H467" s="5"/>
      <c r="I467" s="5"/>
    </row>
    <row r="468" spans="1:9" s="12" customFormat="1" ht="14.25">
      <c r="A468" s="16"/>
      <c r="B468" s="17"/>
      <c r="C468" s="16"/>
      <c r="D468" s="17"/>
      <c r="F468" s="16"/>
      <c r="G468" s="16"/>
      <c r="H468" s="5"/>
      <c r="I468" s="5"/>
    </row>
    <row r="469" spans="1:9" s="12" customFormat="1" ht="14.25">
      <c r="A469" s="16"/>
      <c r="B469" s="17"/>
      <c r="C469" s="16"/>
      <c r="D469" s="17"/>
      <c r="F469" s="16"/>
      <c r="G469" s="16"/>
      <c r="H469" s="5"/>
      <c r="I469" s="5"/>
    </row>
    <row r="470" spans="1:9" s="12" customFormat="1" ht="14.25">
      <c r="A470" s="16"/>
      <c r="B470" s="17"/>
      <c r="C470" s="16"/>
      <c r="D470" s="17"/>
      <c r="F470" s="16"/>
      <c r="G470" s="16"/>
      <c r="H470" s="5"/>
      <c r="I470" s="5"/>
    </row>
    <row r="471" spans="1:9" s="12" customFormat="1" ht="14.25">
      <c r="A471" s="16"/>
      <c r="B471" s="17"/>
      <c r="C471" s="16"/>
      <c r="D471" s="17"/>
      <c r="F471" s="16"/>
      <c r="G471" s="16"/>
      <c r="H471" s="5"/>
      <c r="I471" s="5"/>
    </row>
    <row r="472" spans="1:9" s="12" customFormat="1" ht="14.25">
      <c r="A472" s="16"/>
      <c r="B472" s="17"/>
      <c r="C472" s="16"/>
      <c r="D472" s="17"/>
      <c r="F472" s="16"/>
      <c r="G472" s="16"/>
      <c r="H472" s="5"/>
      <c r="I472" s="5"/>
    </row>
    <row r="473" spans="1:9" s="12" customFormat="1" ht="14.25">
      <c r="A473" s="16"/>
      <c r="B473" s="17"/>
      <c r="C473" s="16"/>
      <c r="D473" s="17"/>
      <c r="F473" s="16"/>
      <c r="G473" s="16"/>
      <c r="H473" s="5"/>
      <c r="I473" s="5"/>
    </row>
    <row r="474" spans="1:9" s="12" customFormat="1" ht="14.25">
      <c r="A474" s="16"/>
      <c r="B474" s="17"/>
      <c r="C474" s="16"/>
      <c r="D474" s="17"/>
      <c r="F474" s="16"/>
      <c r="G474" s="16"/>
      <c r="H474" s="5"/>
      <c r="I474" s="5"/>
    </row>
    <row r="475" spans="1:9" s="12" customFormat="1" ht="14.25">
      <c r="A475" s="16"/>
      <c r="B475" s="17"/>
      <c r="C475" s="16"/>
      <c r="D475" s="17"/>
      <c r="F475" s="16"/>
      <c r="G475" s="16"/>
      <c r="H475" s="5"/>
      <c r="I475" s="5"/>
    </row>
    <row r="476" spans="1:9" s="12" customFormat="1" ht="14.25">
      <c r="A476" s="16"/>
      <c r="B476" s="17"/>
      <c r="C476" s="16"/>
      <c r="D476" s="17"/>
      <c r="F476" s="16"/>
      <c r="G476" s="16"/>
      <c r="H476" s="5"/>
      <c r="I476" s="5"/>
    </row>
    <row r="477" spans="1:9" s="12" customFormat="1" ht="14.25">
      <c r="A477" s="16"/>
      <c r="B477" s="17"/>
      <c r="C477" s="16"/>
      <c r="D477" s="17"/>
      <c r="F477" s="16"/>
      <c r="G477" s="16"/>
      <c r="H477" s="5"/>
      <c r="I477" s="5"/>
    </row>
    <row r="478" spans="1:9" s="12" customFormat="1" ht="14.25">
      <c r="A478" s="16"/>
      <c r="B478" s="17"/>
      <c r="C478" s="16"/>
      <c r="D478" s="17"/>
      <c r="F478" s="16"/>
      <c r="G478" s="16"/>
      <c r="H478" s="5"/>
      <c r="I478" s="5"/>
    </row>
    <row r="479" spans="1:9" s="12" customFormat="1" ht="14.25">
      <c r="A479" s="16"/>
      <c r="B479" s="17"/>
      <c r="C479" s="16"/>
      <c r="D479" s="17"/>
      <c r="F479" s="16"/>
      <c r="G479" s="16"/>
      <c r="H479" s="5"/>
      <c r="I479" s="5"/>
    </row>
    <row r="480" spans="1:9" s="12" customFormat="1" ht="14.25">
      <c r="A480" s="16"/>
      <c r="B480" s="17"/>
      <c r="C480" s="16"/>
      <c r="D480" s="17"/>
      <c r="F480" s="16"/>
      <c r="G480" s="16"/>
      <c r="H480" s="5"/>
      <c r="I480" s="5"/>
    </row>
    <row r="481" spans="1:9" s="12" customFormat="1" ht="14.25">
      <c r="A481" s="16"/>
      <c r="B481" s="17"/>
      <c r="C481" s="16"/>
      <c r="D481" s="17"/>
      <c r="F481" s="16"/>
      <c r="G481" s="16"/>
      <c r="H481" s="5"/>
      <c r="I481" s="5"/>
    </row>
    <row r="482" spans="1:9" s="12" customFormat="1" ht="14.25">
      <c r="A482" s="16"/>
      <c r="B482" s="17"/>
      <c r="C482" s="16"/>
      <c r="D482" s="17"/>
      <c r="F482" s="16"/>
      <c r="G482" s="16"/>
      <c r="H482" s="5"/>
      <c r="I482" s="5"/>
    </row>
    <row r="483" spans="1:9" s="12" customFormat="1" ht="14.25">
      <c r="A483" s="16"/>
      <c r="B483" s="17"/>
      <c r="C483" s="16"/>
      <c r="D483" s="17"/>
      <c r="F483" s="16"/>
      <c r="G483" s="16"/>
      <c r="H483" s="5"/>
      <c r="I483" s="5"/>
    </row>
    <row r="484" spans="1:9" s="12" customFormat="1" ht="14.25">
      <c r="A484" s="16"/>
      <c r="B484" s="17"/>
      <c r="C484" s="16"/>
      <c r="D484" s="17"/>
      <c r="F484" s="16"/>
      <c r="G484" s="16"/>
      <c r="H484" s="5"/>
      <c r="I484" s="5"/>
    </row>
    <row r="485" spans="1:9" s="12" customFormat="1" ht="14.25">
      <c r="A485" s="16"/>
      <c r="B485" s="17"/>
      <c r="C485" s="16"/>
      <c r="D485" s="17"/>
      <c r="F485" s="16"/>
      <c r="G485" s="16"/>
      <c r="H485" s="5"/>
      <c r="I485" s="5"/>
    </row>
    <row r="486" spans="1:9" s="12" customFormat="1" ht="14.25">
      <c r="A486" s="16"/>
      <c r="B486" s="17"/>
      <c r="C486" s="16"/>
      <c r="D486" s="17"/>
      <c r="F486" s="16"/>
      <c r="G486" s="16"/>
      <c r="H486" s="5"/>
      <c r="I486" s="5"/>
    </row>
    <row r="487" spans="1:9" s="12" customFormat="1" ht="14.25">
      <c r="A487" s="16"/>
      <c r="B487" s="17"/>
      <c r="C487" s="16"/>
      <c r="D487" s="17"/>
      <c r="F487" s="16"/>
      <c r="G487" s="16"/>
      <c r="H487" s="5"/>
      <c r="I487" s="5"/>
    </row>
    <row r="488" spans="1:9" s="12" customFormat="1" ht="14.25">
      <c r="A488" s="16"/>
      <c r="B488" s="17"/>
      <c r="C488" s="16"/>
      <c r="D488" s="17"/>
      <c r="F488" s="16"/>
      <c r="G488" s="16"/>
      <c r="H488" s="5"/>
      <c r="I488" s="5"/>
    </row>
    <row r="489" spans="1:9" s="12" customFormat="1" ht="14.25">
      <c r="A489" s="16"/>
      <c r="B489" s="17"/>
      <c r="C489" s="16"/>
      <c r="D489" s="17"/>
      <c r="F489" s="16"/>
      <c r="G489" s="16"/>
      <c r="H489" s="5"/>
      <c r="I489" s="5"/>
    </row>
    <row r="490" spans="1:9" s="12" customFormat="1" ht="14.25">
      <c r="A490" s="16"/>
      <c r="B490" s="17"/>
      <c r="C490" s="16"/>
      <c r="D490" s="17"/>
      <c r="F490" s="16"/>
      <c r="G490" s="16"/>
      <c r="H490" s="5"/>
      <c r="I490" s="5"/>
    </row>
    <row r="491" spans="1:9" s="12" customFormat="1" ht="14.25">
      <c r="A491" s="16"/>
      <c r="B491" s="17"/>
      <c r="C491" s="16"/>
      <c r="D491" s="17"/>
      <c r="F491" s="16"/>
      <c r="G491" s="16"/>
      <c r="H491" s="5"/>
      <c r="I491" s="5"/>
    </row>
    <row r="492" spans="1:9" s="12" customFormat="1" ht="14.25">
      <c r="A492" s="16"/>
      <c r="B492" s="17"/>
      <c r="C492" s="16"/>
      <c r="D492" s="17"/>
      <c r="F492" s="16"/>
      <c r="G492" s="16"/>
      <c r="H492" s="5"/>
      <c r="I492" s="5"/>
    </row>
    <row r="493" spans="1:9" s="12" customFormat="1" ht="14.25">
      <c r="A493" s="16"/>
      <c r="B493" s="17"/>
      <c r="C493" s="16"/>
      <c r="D493" s="17"/>
      <c r="F493" s="16"/>
      <c r="G493" s="16"/>
      <c r="H493" s="5"/>
      <c r="I493" s="5"/>
    </row>
    <row r="494" spans="1:9" s="12" customFormat="1" ht="14.25">
      <c r="A494" s="16"/>
      <c r="B494" s="17"/>
      <c r="C494" s="16"/>
      <c r="D494" s="17"/>
      <c r="F494" s="16"/>
      <c r="G494" s="16"/>
      <c r="H494" s="5"/>
      <c r="I494" s="5"/>
    </row>
    <row r="495" spans="1:9" s="12" customFormat="1" ht="14.25">
      <c r="A495" s="16"/>
      <c r="B495" s="17"/>
      <c r="C495" s="16"/>
      <c r="D495" s="17"/>
      <c r="F495" s="16"/>
      <c r="G495" s="16"/>
      <c r="H495" s="5"/>
      <c r="I495" s="5"/>
    </row>
    <row r="496" spans="1:9" s="12" customFormat="1" ht="14.25">
      <c r="A496" s="16"/>
      <c r="B496" s="17"/>
      <c r="C496" s="16"/>
      <c r="D496" s="17"/>
      <c r="F496" s="16"/>
      <c r="G496" s="16"/>
      <c r="H496" s="5"/>
      <c r="I496" s="5"/>
    </row>
    <row r="497" spans="1:9" s="12" customFormat="1" ht="14.25">
      <c r="A497" s="16"/>
      <c r="B497" s="17"/>
      <c r="C497" s="16"/>
      <c r="D497" s="17"/>
      <c r="F497" s="16"/>
      <c r="G497" s="16"/>
      <c r="H497" s="5"/>
      <c r="I497" s="5"/>
    </row>
    <row r="498" spans="1:9" s="12" customFormat="1" ht="14.25">
      <c r="A498" s="16"/>
      <c r="B498" s="17"/>
      <c r="C498" s="16"/>
      <c r="D498" s="17"/>
      <c r="F498" s="16"/>
      <c r="G498" s="16"/>
      <c r="H498" s="5"/>
      <c r="I498" s="5"/>
    </row>
    <row r="499" spans="1:9" s="12" customFormat="1" ht="14.25">
      <c r="A499" s="16"/>
      <c r="B499" s="17"/>
      <c r="C499" s="16"/>
      <c r="D499" s="17"/>
      <c r="F499" s="16"/>
      <c r="G499" s="16"/>
      <c r="H499" s="5"/>
      <c r="I499" s="5"/>
    </row>
    <row r="500" spans="1:9" s="12" customFormat="1" ht="14.25">
      <c r="A500" s="16"/>
      <c r="B500" s="17"/>
      <c r="C500" s="16"/>
      <c r="D500" s="17"/>
      <c r="F500" s="16"/>
      <c r="G500" s="16"/>
      <c r="H500" s="5"/>
      <c r="I500" s="5"/>
    </row>
    <row r="501" spans="1:9" s="12" customFormat="1" ht="14.25">
      <c r="A501" s="16"/>
      <c r="B501" s="17"/>
      <c r="C501" s="16"/>
      <c r="D501" s="17"/>
      <c r="F501" s="16"/>
      <c r="G501" s="16"/>
      <c r="H501" s="5"/>
      <c r="I501" s="5"/>
    </row>
    <row r="502" spans="1:9" s="12" customFormat="1" ht="14.25">
      <c r="A502" s="16"/>
      <c r="B502" s="17"/>
      <c r="C502" s="16"/>
      <c r="D502" s="17"/>
      <c r="F502" s="16"/>
      <c r="G502" s="16"/>
      <c r="H502" s="5"/>
      <c r="I502" s="5"/>
    </row>
    <row r="503" spans="1:9" s="12" customFormat="1" ht="14.25">
      <c r="A503" s="16"/>
      <c r="B503" s="17"/>
      <c r="C503" s="16"/>
      <c r="D503" s="17"/>
      <c r="F503" s="16"/>
      <c r="G503" s="16"/>
      <c r="H503" s="5"/>
      <c r="I503" s="5"/>
    </row>
    <row r="504" spans="1:9" s="12" customFormat="1" ht="14.25">
      <c r="A504" s="16"/>
      <c r="B504" s="17"/>
      <c r="C504" s="16"/>
      <c r="D504" s="17"/>
      <c r="F504" s="16"/>
      <c r="G504" s="16"/>
      <c r="H504" s="5"/>
      <c r="I504" s="5"/>
    </row>
    <row r="505" spans="1:9" s="12" customFormat="1" ht="14.25">
      <c r="A505" s="16"/>
      <c r="B505" s="17"/>
      <c r="C505" s="16"/>
      <c r="D505" s="17"/>
      <c r="F505" s="16"/>
      <c r="G505" s="16"/>
      <c r="H505" s="5"/>
      <c r="I505" s="5"/>
    </row>
    <row r="506" spans="1:9" s="12" customFormat="1" ht="14.25">
      <c r="A506" s="16"/>
      <c r="B506" s="17"/>
      <c r="C506" s="16"/>
      <c r="D506" s="17"/>
      <c r="F506" s="16"/>
      <c r="G506" s="16"/>
      <c r="H506" s="5"/>
      <c r="I506" s="5"/>
    </row>
    <row r="507" spans="1:9" s="12" customFormat="1" ht="14.25">
      <c r="A507" s="16"/>
      <c r="B507" s="17"/>
      <c r="C507" s="16"/>
      <c r="D507" s="17"/>
      <c r="F507" s="16"/>
      <c r="G507" s="16"/>
      <c r="H507" s="5"/>
      <c r="I507" s="5"/>
    </row>
    <row r="508" spans="1:9" s="12" customFormat="1" ht="14.25">
      <c r="A508" s="16"/>
      <c r="B508" s="17"/>
      <c r="C508" s="16"/>
      <c r="D508" s="17"/>
      <c r="F508" s="16"/>
      <c r="G508" s="16"/>
      <c r="H508" s="5"/>
      <c r="I508" s="5"/>
    </row>
    <row r="509" spans="1:9" s="12" customFormat="1" ht="14.25">
      <c r="A509" s="16"/>
      <c r="B509" s="17"/>
      <c r="C509" s="16"/>
      <c r="D509" s="17"/>
      <c r="F509" s="16"/>
      <c r="G509" s="16"/>
      <c r="H509" s="5"/>
      <c r="I509" s="5"/>
    </row>
    <row r="510" spans="1:9" s="12" customFormat="1" ht="14.25">
      <c r="A510" s="16"/>
      <c r="B510" s="17"/>
      <c r="C510" s="16"/>
      <c r="D510" s="17"/>
      <c r="F510" s="16"/>
      <c r="G510" s="16"/>
      <c r="H510" s="5"/>
      <c r="I510" s="5"/>
    </row>
    <row r="511" spans="1:9" s="12" customFormat="1" ht="14.25">
      <c r="A511" s="16"/>
      <c r="B511" s="17"/>
      <c r="C511" s="16"/>
      <c r="D511" s="17"/>
      <c r="F511" s="16"/>
      <c r="G511" s="16"/>
      <c r="H511" s="5"/>
      <c r="I511" s="5"/>
    </row>
    <row r="512" spans="1:9" s="12" customFormat="1" ht="14.25">
      <c r="A512" s="16"/>
      <c r="B512" s="17"/>
      <c r="C512" s="16"/>
      <c r="D512" s="17"/>
      <c r="F512" s="16"/>
      <c r="G512" s="16"/>
      <c r="H512" s="5"/>
      <c r="I512" s="5"/>
    </row>
    <row r="513" spans="1:9" s="12" customFormat="1" ht="14.25">
      <c r="A513" s="16"/>
      <c r="B513" s="17"/>
      <c r="C513" s="16"/>
      <c r="D513" s="17"/>
      <c r="F513" s="16"/>
      <c r="G513" s="16"/>
      <c r="H513" s="5"/>
      <c r="I513" s="5"/>
    </row>
    <row r="514" spans="1:9" s="12" customFormat="1" ht="14.25">
      <c r="A514" s="16"/>
      <c r="B514" s="17"/>
      <c r="C514" s="16"/>
      <c r="D514" s="17"/>
      <c r="F514" s="16"/>
      <c r="G514" s="16"/>
      <c r="H514" s="5"/>
      <c r="I514" s="5"/>
    </row>
    <row r="515" spans="1:9" s="12" customFormat="1" ht="14.25">
      <c r="A515" s="16"/>
      <c r="B515" s="17"/>
      <c r="C515" s="16"/>
      <c r="D515" s="17"/>
      <c r="F515" s="16"/>
      <c r="G515" s="16"/>
      <c r="H515" s="5"/>
      <c r="I515" s="5"/>
    </row>
    <row r="516" spans="1:9" s="12" customFormat="1" ht="14.25">
      <c r="A516" s="16"/>
      <c r="B516" s="17"/>
      <c r="C516" s="16"/>
      <c r="D516" s="17"/>
      <c r="F516" s="16"/>
      <c r="G516" s="16"/>
      <c r="H516" s="5"/>
      <c r="I516" s="5"/>
    </row>
    <row r="517" spans="1:9" s="12" customFormat="1" ht="14.25">
      <c r="A517" s="16"/>
      <c r="B517" s="17"/>
      <c r="C517" s="16"/>
      <c r="D517" s="17"/>
      <c r="F517" s="16"/>
      <c r="G517" s="16"/>
      <c r="H517" s="5"/>
      <c r="I517" s="5"/>
    </row>
    <row r="518" spans="1:9" s="12" customFormat="1" ht="14.25">
      <c r="A518" s="16"/>
      <c r="B518" s="17"/>
      <c r="C518" s="16"/>
      <c r="D518" s="17"/>
      <c r="F518" s="16"/>
      <c r="G518" s="16"/>
      <c r="H518" s="5"/>
      <c r="I518" s="5"/>
    </row>
    <row r="519" spans="1:9" s="12" customFormat="1" ht="14.25">
      <c r="A519" s="16"/>
      <c r="B519" s="17"/>
      <c r="C519" s="16"/>
      <c r="D519" s="17"/>
      <c r="F519" s="16"/>
      <c r="G519" s="16"/>
      <c r="H519" s="5"/>
      <c r="I519" s="5"/>
    </row>
    <row r="520" spans="1:9" s="12" customFormat="1" ht="14.25">
      <c r="A520" s="16"/>
      <c r="B520" s="17"/>
      <c r="C520" s="16"/>
      <c r="D520" s="17"/>
      <c r="F520" s="16"/>
      <c r="G520" s="16"/>
      <c r="H520" s="5"/>
      <c r="I520" s="5"/>
    </row>
    <row r="521" spans="1:9" s="12" customFormat="1" ht="14.25">
      <c r="A521" s="16"/>
      <c r="B521" s="17"/>
      <c r="C521" s="16"/>
      <c r="D521" s="17"/>
      <c r="F521" s="16"/>
      <c r="G521" s="16"/>
      <c r="H521" s="5"/>
      <c r="I521" s="5"/>
    </row>
    <row r="522" spans="1:9" s="12" customFormat="1" ht="14.25">
      <c r="A522" s="16"/>
      <c r="B522" s="17"/>
      <c r="C522" s="16"/>
      <c r="D522" s="17"/>
      <c r="F522" s="16"/>
      <c r="G522" s="16"/>
      <c r="H522" s="5"/>
      <c r="I522" s="5"/>
    </row>
    <row r="523" spans="1:9" s="12" customFormat="1" ht="14.25">
      <c r="A523" s="16"/>
      <c r="B523" s="17"/>
      <c r="C523" s="16"/>
      <c r="D523" s="17"/>
      <c r="F523" s="16"/>
      <c r="G523" s="16"/>
      <c r="H523" s="5"/>
      <c r="I523" s="5"/>
    </row>
    <row r="524" spans="1:9" s="12" customFormat="1" ht="14.25">
      <c r="A524" s="16"/>
      <c r="B524" s="17"/>
      <c r="C524" s="16"/>
      <c r="D524" s="17"/>
      <c r="F524" s="16"/>
      <c r="G524" s="16"/>
      <c r="H524" s="5"/>
      <c r="I524" s="5"/>
    </row>
    <row r="525" spans="1:9" s="12" customFormat="1" ht="14.25">
      <c r="A525" s="16"/>
      <c r="B525" s="17"/>
      <c r="C525" s="16"/>
      <c r="D525" s="17"/>
      <c r="F525" s="16"/>
      <c r="G525" s="16"/>
      <c r="H525" s="5"/>
      <c r="I525" s="5"/>
    </row>
    <row r="526" spans="1:9" s="12" customFormat="1" ht="14.25">
      <c r="A526" s="16"/>
      <c r="B526" s="17"/>
      <c r="C526" s="16"/>
      <c r="D526" s="17"/>
      <c r="F526" s="16"/>
      <c r="G526" s="16"/>
      <c r="H526" s="5"/>
      <c r="I526" s="5"/>
    </row>
    <row r="527" spans="1:9" s="12" customFormat="1" ht="14.25">
      <c r="A527" s="16"/>
      <c r="B527" s="17"/>
      <c r="C527" s="16"/>
      <c r="D527" s="17"/>
      <c r="F527" s="16"/>
      <c r="G527" s="16"/>
      <c r="H527" s="5"/>
      <c r="I527" s="5"/>
    </row>
    <row r="528" spans="1:9" s="12" customFormat="1" ht="14.25">
      <c r="A528" s="16"/>
      <c r="B528" s="17"/>
      <c r="C528" s="16"/>
      <c r="D528" s="17"/>
      <c r="F528" s="16"/>
      <c r="G528" s="16"/>
      <c r="H528" s="5"/>
      <c r="I528" s="5"/>
    </row>
    <row r="529" spans="1:9" s="12" customFormat="1" ht="14.25">
      <c r="A529" s="16"/>
      <c r="B529" s="17"/>
      <c r="C529" s="16"/>
      <c r="D529" s="17"/>
      <c r="F529" s="16"/>
      <c r="G529" s="16"/>
      <c r="H529" s="5"/>
      <c r="I529" s="5"/>
    </row>
    <row r="530" spans="1:9" s="12" customFormat="1" ht="14.25">
      <c r="A530" s="16"/>
      <c r="B530" s="17"/>
      <c r="C530" s="16"/>
      <c r="D530" s="17"/>
      <c r="F530" s="16"/>
      <c r="G530" s="16"/>
      <c r="H530" s="5"/>
      <c r="I530" s="5"/>
    </row>
    <row r="531" spans="1:9" s="12" customFormat="1" ht="14.25">
      <c r="A531" s="16"/>
      <c r="B531" s="17"/>
      <c r="C531" s="16"/>
      <c r="D531" s="17"/>
      <c r="F531" s="16"/>
      <c r="G531" s="16"/>
      <c r="H531" s="5"/>
      <c r="I531" s="5"/>
    </row>
    <row r="532" spans="1:9" s="12" customFormat="1" ht="14.25">
      <c r="A532" s="16"/>
      <c r="B532" s="17"/>
      <c r="C532" s="16"/>
      <c r="D532" s="17"/>
      <c r="F532" s="16"/>
      <c r="G532" s="16"/>
      <c r="H532" s="5"/>
      <c r="I532" s="5"/>
    </row>
    <row r="533" spans="1:9" s="12" customFormat="1" ht="14.25">
      <c r="A533" s="16"/>
      <c r="B533" s="17"/>
      <c r="C533" s="16"/>
      <c r="D533" s="17"/>
      <c r="F533" s="16"/>
      <c r="G533" s="16"/>
      <c r="H533" s="5"/>
      <c r="I533" s="5"/>
    </row>
    <row r="534" spans="1:9" s="12" customFormat="1" ht="14.25">
      <c r="A534" s="16"/>
      <c r="B534" s="17"/>
      <c r="C534" s="16"/>
      <c r="D534" s="17"/>
      <c r="F534" s="16"/>
      <c r="G534" s="16"/>
      <c r="H534" s="5"/>
      <c r="I534" s="5"/>
    </row>
    <row r="535" spans="1:9" s="12" customFormat="1" ht="14.25">
      <c r="A535" s="16"/>
      <c r="B535" s="17"/>
      <c r="C535" s="16"/>
      <c r="D535" s="17"/>
      <c r="F535" s="16"/>
      <c r="G535" s="16"/>
      <c r="H535" s="5"/>
      <c r="I535" s="5"/>
    </row>
    <row r="536" spans="1:9" s="12" customFormat="1" ht="14.25">
      <c r="A536" s="16"/>
      <c r="B536" s="17"/>
      <c r="C536" s="16"/>
      <c r="D536" s="17"/>
      <c r="F536" s="16"/>
      <c r="G536" s="16"/>
      <c r="H536" s="5"/>
      <c r="I536" s="5"/>
    </row>
    <row r="537" spans="1:9" s="12" customFormat="1" ht="14.25">
      <c r="A537" s="16"/>
      <c r="B537" s="17"/>
      <c r="C537" s="16"/>
      <c r="D537" s="17"/>
      <c r="F537" s="16"/>
      <c r="G537" s="16"/>
      <c r="H537" s="5"/>
      <c r="I537" s="5"/>
    </row>
    <row r="538" spans="1:9" s="12" customFormat="1" ht="14.25">
      <c r="A538" s="16"/>
      <c r="B538" s="17"/>
      <c r="C538" s="16"/>
      <c r="D538" s="17"/>
      <c r="F538" s="16"/>
      <c r="G538" s="16"/>
      <c r="H538" s="5"/>
      <c r="I538" s="5"/>
    </row>
    <row r="539" spans="1:9" s="12" customFormat="1" ht="14.25">
      <c r="A539" s="16"/>
      <c r="B539" s="17"/>
      <c r="C539" s="16"/>
      <c r="D539" s="17"/>
      <c r="F539" s="16"/>
      <c r="G539" s="16"/>
      <c r="H539" s="5"/>
      <c r="I539" s="5"/>
    </row>
    <row r="540" spans="1:9" s="12" customFormat="1" ht="14.25">
      <c r="A540" s="16"/>
      <c r="B540" s="17"/>
      <c r="C540" s="16"/>
      <c r="D540" s="17"/>
      <c r="F540" s="16"/>
      <c r="G540" s="16"/>
      <c r="H540" s="5"/>
      <c r="I540" s="5"/>
    </row>
    <row r="541" spans="1:9" s="12" customFormat="1" ht="14.25">
      <c r="A541" s="16"/>
      <c r="B541" s="17"/>
      <c r="C541" s="16"/>
      <c r="D541" s="17"/>
      <c r="F541" s="16"/>
      <c r="G541" s="16"/>
      <c r="H541" s="5"/>
      <c r="I541" s="5"/>
    </row>
    <row r="542" spans="1:9" s="12" customFormat="1" ht="14.25">
      <c r="A542" s="16"/>
      <c r="B542" s="17"/>
      <c r="C542" s="16"/>
      <c r="D542" s="17"/>
      <c r="F542" s="16"/>
      <c r="G542" s="16"/>
      <c r="H542" s="5"/>
      <c r="I542" s="5"/>
    </row>
    <row r="543" spans="1:9" s="12" customFormat="1" ht="14.25">
      <c r="A543" s="16"/>
      <c r="B543" s="17"/>
      <c r="C543" s="16"/>
      <c r="D543" s="17"/>
      <c r="F543" s="16"/>
      <c r="G543" s="16"/>
      <c r="H543" s="5"/>
      <c r="I543" s="5"/>
    </row>
    <row r="544" spans="1:9" s="12" customFormat="1" ht="14.25">
      <c r="A544" s="16"/>
      <c r="B544" s="17"/>
      <c r="C544" s="16"/>
      <c r="D544" s="17"/>
      <c r="F544" s="16"/>
      <c r="G544" s="16"/>
      <c r="H544" s="5"/>
      <c r="I544" s="5"/>
    </row>
    <row r="545" spans="1:9" s="12" customFormat="1" ht="14.25">
      <c r="A545" s="16"/>
      <c r="B545" s="17"/>
      <c r="C545" s="16"/>
      <c r="D545" s="17"/>
      <c r="F545" s="16"/>
      <c r="G545" s="16"/>
      <c r="H545" s="5"/>
      <c r="I545" s="5"/>
    </row>
    <row r="546" spans="1:9" s="12" customFormat="1" ht="14.25">
      <c r="A546" s="16"/>
      <c r="B546" s="17"/>
      <c r="C546" s="16"/>
      <c r="D546" s="17"/>
      <c r="F546" s="16"/>
      <c r="G546" s="16"/>
      <c r="H546" s="5"/>
      <c r="I546" s="5"/>
    </row>
    <row r="547" spans="1:9" s="12" customFormat="1" ht="14.25">
      <c r="A547" s="16"/>
      <c r="B547" s="17"/>
      <c r="C547" s="16"/>
      <c r="D547" s="17"/>
      <c r="F547" s="16"/>
      <c r="G547" s="16"/>
      <c r="H547" s="5"/>
      <c r="I547" s="5"/>
    </row>
    <row r="548" spans="1:9" s="12" customFormat="1" ht="14.25">
      <c r="A548" s="16"/>
      <c r="B548" s="17"/>
      <c r="C548" s="16"/>
      <c r="D548" s="17"/>
      <c r="F548" s="16"/>
      <c r="G548" s="16"/>
      <c r="H548" s="5"/>
      <c r="I548" s="5"/>
    </row>
    <row r="549" spans="1:9" s="12" customFormat="1" ht="14.25">
      <c r="A549" s="16"/>
      <c r="B549" s="17"/>
      <c r="C549" s="16"/>
      <c r="D549" s="17"/>
      <c r="F549" s="16"/>
      <c r="G549" s="16"/>
      <c r="H549" s="5"/>
      <c r="I549" s="5"/>
    </row>
    <row r="550" spans="1:9" s="12" customFormat="1" ht="14.25">
      <c r="A550" s="16"/>
      <c r="B550" s="17"/>
      <c r="C550" s="16"/>
      <c r="D550" s="17"/>
      <c r="F550" s="16"/>
      <c r="G550" s="16"/>
      <c r="H550" s="5"/>
      <c r="I550" s="5"/>
    </row>
    <row r="551" spans="1:9" s="12" customFormat="1" ht="14.25">
      <c r="A551" s="16"/>
      <c r="B551" s="17"/>
      <c r="C551" s="16"/>
      <c r="D551" s="17"/>
      <c r="F551" s="16"/>
      <c r="G551" s="16"/>
      <c r="H551" s="5"/>
      <c r="I551" s="5"/>
    </row>
    <row r="552" spans="1:9" s="12" customFormat="1" ht="14.25">
      <c r="A552" s="16"/>
      <c r="B552" s="17"/>
      <c r="C552" s="16"/>
      <c r="D552" s="17"/>
      <c r="F552" s="16"/>
      <c r="G552" s="16"/>
      <c r="H552" s="5"/>
      <c r="I552" s="5"/>
    </row>
    <row r="553" spans="1:9" s="12" customFormat="1" ht="14.25">
      <c r="A553" s="16"/>
      <c r="B553" s="17"/>
      <c r="C553" s="16"/>
      <c r="D553" s="17"/>
      <c r="F553" s="16"/>
      <c r="G553" s="16"/>
      <c r="H553" s="5"/>
      <c r="I553" s="5"/>
    </row>
    <row r="554" spans="1:9" s="12" customFormat="1" ht="14.25">
      <c r="A554" s="16"/>
      <c r="B554" s="17"/>
      <c r="C554" s="16"/>
      <c r="D554" s="17"/>
      <c r="F554" s="16"/>
      <c r="G554" s="16"/>
      <c r="H554" s="5"/>
      <c r="I554" s="5"/>
    </row>
    <row r="555" spans="1:9" s="12" customFormat="1" ht="14.25">
      <c r="A555" s="16"/>
      <c r="B555" s="17"/>
      <c r="C555" s="16"/>
      <c r="D555" s="17"/>
      <c r="F555" s="16"/>
      <c r="G555" s="16"/>
      <c r="H555" s="5"/>
      <c r="I555" s="5"/>
    </row>
    <row r="556" spans="1:9" s="12" customFormat="1" ht="14.25">
      <c r="A556" s="16"/>
      <c r="B556" s="17"/>
      <c r="C556" s="16"/>
      <c r="D556" s="17"/>
      <c r="F556" s="16"/>
      <c r="G556" s="16"/>
      <c r="H556" s="5"/>
      <c r="I556" s="5"/>
    </row>
    <row r="557" spans="1:9" s="12" customFormat="1" ht="14.25">
      <c r="A557" s="16"/>
      <c r="B557" s="17"/>
      <c r="C557" s="16"/>
      <c r="D557" s="17"/>
      <c r="F557" s="16"/>
      <c r="G557" s="16"/>
      <c r="H557" s="5"/>
      <c r="I557" s="5"/>
    </row>
    <row r="558" spans="1:9" s="12" customFormat="1" ht="14.25">
      <c r="A558" s="16"/>
      <c r="B558" s="17"/>
      <c r="C558" s="16"/>
      <c r="D558" s="17"/>
      <c r="F558" s="16"/>
      <c r="G558" s="16"/>
      <c r="H558" s="5"/>
      <c r="I558" s="5"/>
    </row>
    <row r="559" spans="1:9" s="12" customFormat="1" ht="14.25">
      <c r="A559" s="16"/>
      <c r="B559" s="17"/>
      <c r="C559" s="16"/>
      <c r="D559" s="17"/>
      <c r="F559" s="16"/>
      <c r="G559" s="16"/>
      <c r="H559" s="5"/>
      <c r="I559" s="5"/>
    </row>
    <row r="560" spans="1:9" s="12" customFormat="1" ht="14.25">
      <c r="A560" s="16"/>
      <c r="B560" s="17"/>
      <c r="C560" s="16"/>
      <c r="D560" s="17"/>
      <c r="F560" s="16"/>
      <c r="G560" s="16"/>
      <c r="H560" s="5"/>
      <c r="I560" s="5"/>
    </row>
    <row r="561" spans="1:9" s="12" customFormat="1" ht="14.25">
      <c r="A561" s="16"/>
      <c r="B561" s="17"/>
      <c r="C561" s="16"/>
      <c r="D561" s="17"/>
      <c r="F561" s="16"/>
      <c r="G561" s="16"/>
      <c r="H561" s="5"/>
      <c r="I561" s="5"/>
    </row>
    <row r="562" spans="1:9" s="12" customFormat="1" ht="14.25">
      <c r="A562" s="16"/>
      <c r="B562" s="17"/>
      <c r="C562" s="16"/>
      <c r="D562" s="17"/>
      <c r="F562" s="16"/>
      <c r="G562" s="16"/>
      <c r="H562" s="5"/>
      <c r="I562" s="5"/>
    </row>
    <row r="563" spans="1:9" s="12" customFormat="1" ht="14.25">
      <c r="A563" s="16"/>
      <c r="B563" s="17"/>
      <c r="C563" s="16"/>
      <c r="D563" s="17"/>
      <c r="F563" s="16"/>
      <c r="G563" s="16"/>
      <c r="H563" s="5"/>
      <c r="I563" s="5"/>
    </row>
    <row r="564" spans="1:9" s="12" customFormat="1" ht="14.25">
      <c r="A564" s="16"/>
      <c r="B564" s="17"/>
      <c r="C564" s="16"/>
      <c r="D564" s="17"/>
      <c r="F564" s="16"/>
      <c r="G564" s="16"/>
      <c r="H564" s="5"/>
      <c r="I564" s="5"/>
    </row>
    <row r="565" spans="1:9" s="12" customFormat="1" ht="14.25">
      <c r="A565" s="16"/>
      <c r="B565" s="17"/>
      <c r="C565" s="16"/>
      <c r="D565" s="17"/>
      <c r="F565" s="16"/>
      <c r="G565" s="16"/>
      <c r="H565" s="5"/>
      <c r="I565" s="5"/>
    </row>
    <row r="566" spans="1:9" s="12" customFormat="1" ht="14.25">
      <c r="A566" s="16"/>
      <c r="B566" s="17"/>
      <c r="C566" s="16"/>
      <c r="D566" s="17"/>
      <c r="F566" s="16"/>
      <c r="G566" s="16"/>
      <c r="H566" s="5"/>
      <c r="I566" s="5"/>
    </row>
    <row r="567" spans="1:9" s="12" customFormat="1" ht="14.25">
      <c r="A567" s="16"/>
      <c r="B567" s="17"/>
      <c r="C567" s="16"/>
      <c r="D567" s="17"/>
      <c r="F567" s="16"/>
      <c r="G567" s="16"/>
      <c r="H567" s="5"/>
      <c r="I567" s="5"/>
    </row>
    <row r="568" spans="1:9" s="12" customFormat="1" ht="14.25">
      <c r="A568" s="16"/>
      <c r="B568" s="17"/>
      <c r="C568" s="16"/>
      <c r="D568" s="17"/>
      <c r="F568" s="16"/>
      <c r="G568" s="16"/>
      <c r="H568" s="5"/>
      <c r="I568" s="5"/>
    </row>
    <row r="569" spans="1:9" s="12" customFormat="1" ht="14.25">
      <c r="A569" s="16"/>
      <c r="B569" s="17"/>
      <c r="C569" s="16"/>
      <c r="D569" s="17"/>
      <c r="F569" s="16"/>
      <c r="G569" s="16"/>
      <c r="H569" s="5"/>
      <c r="I569" s="5"/>
    </row>
    <row r="570" spans="1:9" s="12" customFormat="1" ht="14.25">
      <c r="A570" s="16"/>
      <c r="B570" s="17"/>
      <c r="C570" s="16"/>
      <c r="D570" s="17"/>
      <c r="F570" s="16"/>
      <c r="G570" s="16"/>
      <c r="H570" s="5"/>
      <c r="I570" s="5"/>
    </row>
    <row r="571" spans="1:9" s="12" customFormat="1" ht="14.25">
      <c r="A571" s="16"/>
      <c r="B571" s="17"/>
      <c r="C571" s="16"/>
      <c r="D571" s="17"/>
      <c r="F571" s="16"/>
      <c r="G571" s="16"/>
      <c r="H571" s="5"/>
      <c r="I571" s="5"/>
    </row>
    <row r="572" spans="1:9" s="12" customFormat="1" ht="14.25">
      <c r="A572" s="16"/>
      <c r="B572" s="17"/>
      <c r="C572" s="16"/>
      <c r="D572" s="17"/>
      <c r="F572" s="16"/>
      <c r="G572" s="16"/>
      <c r="H572" s="5"/>
      <c r="I572" s="5"/>
    </row>
    <row r="573" spans="1:9" s="12" customFormat="1" ht="14.25">
      <c r="A573" s="16"/>
      <c r="B573" s="17"/>
      <c r="C573" s="16"/>
      <c r="D573" s="17"/>
      <c r="F573" s="16"/>
      <c r="G573" s="16"/>
      <c r="H573" s="5"/>
      <c r="I573" s="5"/>
    </row>
    <row r="574" spans="1:9" s="12" customFormat="1" ht="14.25">
      <c r="A574" s="16"/>
      <c r="B574" s="17"/>
      <c r="C574" s="16"/>
      <c r="D574" s="17"/>
      <c r="F574" s="16"/>
      <c r="G574" s="16"/>
      <c r="H574" s="5"/>
      <c r="I574" s="5"/>
    </row>
    <row r="575" spans="1:9" s="12" customFormat="1" ht="14.25">
      <c r="A575" s="16"/>
      <c r="B575" s="17"/>
      <c r="C575" s="16"/>
      <c r="D575" s="17"/>
      <c r="F575" s="16"/>
      <c r="G575" s="16"/>
      <c r="H575" s="5"/>
      <c r="I575" s="5"/>
    </row>
    <row r="576" spans="1:9" s="12" customFormat="1" ht="14.25">
      <c r="A576" s="16"/>
      <c r="B576" s="17"/>
      <c r="C576" s="16"/>
      <c r="D576" s="17"/>
      <c r="F576" s="16"/>
      <c r="G576" s="16"/>
      <c r="H576" s="5"/>
      <c r="I576" s="5"/>
    </row>
    <row r="577" spans="1:9" s="12" customFormat="1" ht="14.25">
      <c r="A577" s="16"/>
      <c r="B577" s="17"/>
      <c r="C577" s="16"/>
      <c r="D577" s="17"/>
      <c r="F577" s="16"/>
      <c r="G577" s="16"/>
      <c r="H577" s="5"/>
      <c r="I577" s="5"/>
    </row>
    <row r="578" spans="1:9" s="12" customFormat="1" ht="14.25">
      <c r="A578" s="16"/>
      <c r="B578" s="17"/>
      <c r="C578" s="16"/>
      <c r="D578" s="17"/>
      <c r="F578" s="16"/>
      <c r="G578" s="16"/>
      <c r="H578" s="5"/>
      <c r="I578" s="5"/>
    </row>
    <row r="579" spans="1:9" s="12" customFormat="1" ht="14.25">
      <c r="A579" s="16"/>
      <c r="B579" s="17"/>
      <c r="C579" s="16"/>
      <c r="D579" s="17"/>
      <c r="F579" s="16"/>
      <c r="G579" s="16"/>
      <c r="H579" s="5"/>
      <c r="I579" s="5"/>
    </row>
    <row r="580" spans="1:9" s="12" customFormat="1" ht="14.25">
      <c r="A580" s="16"/>
      <c r="B580" s="17"/>
      <c r="C580" s="16"/>
      <c r="D580" s="17"/>
      <c r="F580" s="16"/>
      <c r="G580" s="16"/>
      <c r="H580" s="5"/>
      <c r="I580" s="5"/>
    </row>
    <row r="581" spans="1:9" s="12" customFormat="1" ht="14.25">
      <c r="A581" s="16"/>
      <c r="B581" s="17"/>
      <c r="C581" s="16"/>
      <c r="D581" s="17"/>
      <c r="F581" s="16"/>
      <c r="G581" s="16"/>
      <c r="H581" s="5"/>
      <c r="I581" s="5"/>
    </row>
    <row r="582" spans="1:9" s="12" customFormat="1" ht="14.25">
      <c r="A582" s="16"/>
      <c r="B582" s="17"/>
      <c r="C582" s="16"/>
      <c r="D582" s="17"/>
      <c r="F582" s="16"/>
      <c r="G582" s="16"/>
      <c r="H582" s="5"/>
      <c r="I582" s="5"/>
    </row>
    <row r="583" spans="1:9" s="12" customFormat="1" ht="14.25">
      <c r="A583" s="16"/>
      <c r="B583" s="17"/>
      <c r="C583" s="16"/>
      <c r="D583" s="17"/>
      <c r="F583" s="16"/>
      <c r="G583" s="16"/>
      <c r="H583" s="5"/>
      <c r="I583" s="5"/>
    </row>
    <row r="584" spans="1:9" s="12" customFormat="1" ht="14.25">
      <c r="A584" s="16"/>
      <c r="B584" s="17"/>
      <c r="C584" s="16"/>
      <c r="D584" s="17"/>
      <c r="F584" s="16"/>
      <c r="G584" s="16"/>
      <c r="H584" s="5"/>
      <c r="I584" s="5"/>
    </row>
    <row r="585" spans="1:9" s="12" customFormat="1" ht="14.25">
      <c r="A585" s="16"/>
      <c r="B585" s="17"/>
      <c r="C585" s="16"/>
      <c r="D585" s="17"/>
      <c r="F585" s="16"/>
      <c r="G585" s="16"/>
      <c r="H585" s="5"/>
      <c r="I585" s="5"/>
    </row>
    <row r="586" spans="1:9" s="12" customFormat="1" ht="14.25">
      <c r="A586" s="16"/>
      <c r="B586" s="17"/>
      <c r="C586" s="16"/>
      <c r="D586" s="17"/>
      <c r="F586" s="16"/>
      <c r="G586" s="16"/>
      <c r="H586" s="5"/>
      <c r="I586" s="5"/>
    </row>
    <row r="587" spans="1:9" s="12" customFormat="1" ht="14.25">
      <c r="A587" s="16"/>
      <c r="B587" s="17"/>
      <c r="C587" s="16"/>
      <c r="D587" s="17"/>
      <c r="F587" s="16"/>
      <c r="G587" s="16"/>
      <c r="H587" s="5"/>
      <c r="I587" s="5"/>
    </row>
    <row r="588" spans="1:9" s="12" customFormat="1" ht="14.25">
      <c r="A588" s="16"/>
      <c r="B588" s="17"/>
      <c r="C588" s="16"/>
      <c r="D588" s="17"/>
      <c r="F588" s="16"/>
      <c r="G588" s="16"/>
      <c r="H588" s="5"/>
      <c r="I588" s="5"/>
    </row>
    <row r="589" spans="1:9" s="12" customFormat="1" ht="14.25">
      <c r="A589" s="16"/>
      <c r="B589" s="17"/>
      <c r="C589" s="16"/>
      <c r="D589" s="17"/>
      <c r="F589" s="16"/>
      <c r="G589" s="16"/>
      <c r="H589" s="5"/>
      <c r="I589" s="5"/>
    </row>
    <row r="590" spans="1:9" s="12" customFormat="1" ht="14.25">
      <c r="A590" s="16"/>
      <c r="B590" s="17"/>
      <c r="C590" s="16"/>
      <c r="D590" s="17"/>
      <c r="F590" s="16"/>
      <c r="G590" s="16"/>
      <c r="H590" s="5"/>
      <c r="I590" s="5"/>
    </row>
    <row r="591" spans="1:9" s="12" customFormat="1" ht="14.25">
      <c r="A591" s="16"/>
      <c r="B591" s="17"/>
      <c r="C591" s="16"/>
      <c r="D591" s="17"/>
      <c r="F591" s="16"/>
      <c r="G591" s="16"/>
      <c r="H591" s="5"/>
      <c r="I591" s="5"/>
    </row>
    <row r="592" spans="1:9" s="12" customFormat="1" ht="14.25">
      <c r="A592" s="16"/>
      <c r="B592" s="17"/>
      <c r="C592" s="16"/>
      <c r="D592" s="17"/>
      <c r="F592" s="16"/>
      <c r="G592" s="16"/>
      <c r="H592" s="5"/>
      <c r="I592" s="5"/>
    </row>
    <row r="593" spans="1:9" s="12" customFormat="1" ht="14.25">
      <c r="A593" s="16"/>
      <c r="B593" s="17"/>
      <c r="C593" s="16"/>
      <c r="D593" s="17"/>
      <c r="F593" s="16"/>
      <c r="G593" s="16"/>
      <c r="H593" s="5"/>
      <c r="I593" s="5"/>
    </row>
    <row r="594" spans="1:9" s="12" customFormat="1" ht="14.25">
      <c r="A594" s="16"/>
      <c r="B594" s="17"/>
      <c r="C594" s="16"/>
      <c r="D594" s="17"/>
      <c r="F594" s="16"/>
      <c r="G594" s="16"/>
      <c r="H594" s="5"/>
      <c r="I594" s="5"/>
    </row>
    <row r="595" spans="1:9" s="12" customFormat="1" ht="14.25">
      <c r="A595" s="16"/>
      <c r="B595" s="17"/>
      <c r="C595" s="16"/>
      <c r="D595" s="17"/>
      <c r="F595" s="16"/>
      <c r="G595" s="16"/>
      <c r="H595" s="5"/>
      <c r="I595" s="5"/>
    </row>
    <row r="596" spans="1:9" s="12" customFormat="1" ht="14.25">
      <c r="A596" s="16"/>
      <c r="B596" s="17"/>
      <c r="C596" s="16"/>
      <c r="D596" s="17"/>
      <c r="F596" s="16"/>
      <c r="G596" s="16"/>
      <c r="H596" s="5"/>
      <c r="I596" s="5"/>
    </row>
    <row r="597" spans="1:9" s="12" customFormat="1" ht="14.25">
      <c r="A597" s="16"/>
      <c r="B597" s="17"/>
      <c r="C597" s="16"/>
      <c r="D597" s="17"/>
      <c r="F597" s="16"/>
      <c r="G597" s="16"/>
      <c r="H597" s="5"/>
      <c r="I597" s="5"/>
    </row>
    <row r="598" spans="1:9" s="12" customFormat="1" ht="14.25">
      <c r="A598" s="16"/>
      <c r="B598" s="17"/>
      <c r="C598" s="16"/>
      <c r="D598" s="17"/>
      <c r="F598" s="16"/>
      <c r="G598" s="16"/>
      <c r="H598" s="5"/>
      <c r="I598" s="5"/>
    </row>
    <row r="599" spans="1:9" s="12" customFormat="1" ht="14.25">
      <c r="A599" s="16"/>
      <c r="B599" s="17"/>
      <c r="C599" s="16"/>
      <c r="D599" s="17"/>
      <c r="F599" s="16"/>
      <c r="G599" s="16"/>
      <c r="H599" s="5"/>
      <c r="I599" s="5"/>
    </row>
    <row r="600" spans="1:9" s="12" customFormat="1" ht="14.25">
      <c r="A600" s="16"/>
      <c r="B600" s="17"/>
      <c r="C600" s="16"/>
      <c r="D600" s="17"/>
      <c r="F600" s="16"/>
      <c r="G600" s="16"/>
      <c r="H600" s="5"/>
      <c r="I600" s="5"/>
    </row>
    <row r="601" spans="1:9" s="12" customFormat="1" ht="14.25">
      <c r="A601" s="16"/>
      <c r="B601" s="17"/>
      <c r="C601" s="16"/>
      <c r="D601" s="17"/>
      <c r="F601" s="16"/>
      <c r="G601" s="16"/>
      <c r="H601" s="5"/>
      <c r="I601" s="5"/>
    </row>
    <row r="602" spans="1:9" s="12" customFormat="1" ht="14.25">
      <c r="A602" s="16"/>
      <c r="B602" s="17"/>
      <c r="C602" s="16"/>
      <c r="D602" s="17"/>
      <c r="F602" s="16"/>
      <c r="G602" s="16"/>
      <c r="H602" s="5"/>
      <c r="I602" s="5"/>
    </row>
    <row r="603" spans="1:9" s="12" customFormat="1" ht="14.25">
      <c r="A603" s="16"/>
      <c r="B603" s="17"/>
      <c r="C603" s="16"/>
      <c r="D603" s="17"/>
      <c r="F603" s="16"/>
      <c r="G603" s="16"/>
      <c r="H603" s="5"/>
      <c r="I603" s="5"/>
    </row>
    <row r="604" spans="1:9" s="12" customFormat="1" ht="14.25">
      <c r="A604" s="16"/>
      <c r="B604" s="17"/>
      <c r="C604" s="16"/>
      <c r="D604" s="17"/>
      <c r="F604" s="16"/>
      <c r="G604" s="16"/>
      <c r="H604" s="5"/>
      <c r="I604" s="5"/>
    </row>
    <row r="605" spans="1:9" s="12" customFormat="1" ht="14.25">
      <c r="A605" s="16"/>
      <c r="B605" s="17"/>
      <c r="C605" s="16"/>
      <c r="D605" s="17"/>
      <c r="F605" s="16"/>
      <c r="G605" s="16"/>
      <c r="H605" s="5"/>
      <c r="I605" s="5"/>
    </row>
    <row r="606" spans="1:9" s="12" customFormat="1" ht="14.25">
      <c r="A606" s="16"/>
      <c r="B606" s="17"/>
      <c r="C606" s="16"/>
      <c r="D606" s="17"/>
      <c r="F606" s="16"/>
      <c r="G606" s="16"/>
      <c r="H606" s="5"/>
      <c r="I606" s="5"/>
    </row>
    <row r="607" spans="1:9" s="12" customFormat="1" ht="14.25">
      <c r="A607" s="16"/>
      <c r="B607" s="17"/>
      <c r="C607" s="16"/>
      <c r="D607" s="17"/>
      <c r="F607" s="16"/>
      <c r="G607" s="16"/>
      <c r="H607" s="5"/>
      <c r="I607" s="5"/>
    </row>
    <row r="608" spans="1:9" s="12" customFormat="1" ht="14.25">
      <c r="A608" s="16"/>
      <c r="B608" s="17"/>
      <c r="C608" s="16"/>
      <c r="D608" s="17"/>
      <c r="F608" s="16"/>
      <c r="G608" s="16"/>
      <c r="H608" s="5"/>
      <c r="I608" s="5"/>
    </row>
    <row r="609" spans="1:9" s="12" customFormat="1" ht="14.25">
      <c r="A609" s="16"/>
      <c r="B609" s="17"/>
      <c r="C609" s="16"/>
      <c r="D609" s="17"/>
      <c r="F609" s="16"/>
      <c r="G609" s="16"/>
      <c r="H609" s="5"/>
      <c r="I609" s="5"/>
    </row>
    <row r="610" spans="1:9" s="12" customFormat="1" ht="14.25">
      <c r="A610" s="16"/>
      <c r="B610" s="17"/>
      <c r="C610" s="16"/>
      <c r="D610" s="17"/>
      <c r="F610" s="16"/>
      <c r="G610" s="16"/>
      <c r="H610" s="5"/>
      <c r="I610" s="5"/>
    </row>
    <row r="611" spans="1:9" s="12" customFormat="1" ht="14.25">
      <c r="A611" s="16"/>
      <c r="B611" s="17"/>
      <c r="C611" s="16"/>
      <c r="D611" s="17"/>
      <c r="F611" s="16"/>
      <c r="G611" s="16"/>
      <c r="H611" s="5"/>
      <c r="I611" s="5"/>
    </row>
    <row r="612" spans="1:9" s="12" customFormat="1" ht="14.25">
      <c r="A612" s="16"/>
      <c r="B612" s="17"/>
      <c r="C612" s="16"/>
      <c r="D612" s="17"/>
      <c r="F612" s="16"/>
      <c r="G612" s="16"/>
      <c r="H612" s="5"/>
      <c r="I612" s="5"/>
    </row>
    <row r="613" spans="1:9" s="12" customFormat="1" ht="14.25">
      <c r="A613" s="16"/>
      <c r="B613" s="17"/>
      <c r="C613" s="16"/>
      <c r="D613" s="17"/>
      <c r="F613" s="16"/>
      <c r="G613" s="16"/>
      <c r="H613" s="5"/>
      <c r="I613" s="5"/>
    </row>
    <row r="614" spans="1:9" s="12" customFormat="1" ht="14.25">
      <c r="A614" s="16"/>
      <c r="B614" s="17"/>
      <c r="C614" s="16"/>
      <c r="D614" s="17"/>
      <c r="F614" s="16"/>
      <c r="G614" s="16"/>
      <c r="H614" s="5"/>
      <c r="I614" s="5"/>
    </row>
    <row r="615" spans="1:9" s="12" customFormat="1" ht="14.25">
      <c r="A615" s="16"/>
      <c r="B615" s="17"/>
      <c r="C615" s="16"/>
      <c r="D615" s="17"/>
      <c r="F615" s="16"/>
      <c r="G615" s="16"/>
      <c r="H615" s="5"/>
      <c r="I615" s="5"/>
    </row>
    <row r="616" spans="1:9" s="12" customFormat="1" ht="14.25">
      <c r="A616" s="16"/>
      <c r="B616" s="17"/>
      <c r="C616" s="16"/>
      <c r="D616" s="17"/>
      <c r="F616" s="16"/>
      <c r="G616" s="16"/>
      <c r="H616" s="5"/>
      <c r="I616" s="5"/>
    </row>
    <row r="617" spans="1:9" s="12" customFormat="1" ht="14.25">
      <c r="A617" s="16"/>
      <c r="B617" s="17"/>
      <c r="C617" s="16"/>
      <c r="D617" s="17"/>
      <c r="F617" s="16"/>
      <c r="G617" s="16"/>
      <c r="H617" s="5"/>
      <c r="I617" s="5"/>
    </row>
    <row r="618" spans="1:9" s="12" customFormat="1" ht="14.25">
      <c r="A618" s="16"/>
      <c r="B618" s="17"/>
      <c r="C618" s="16"/>
      <c r="D618" s="17"/>
      <c r="F618" s="16"/>
      <c r="G618" s="16"/>
      <c r="H618" s="5"/>
      <c r="I618" s="5"/>
    </row>
    <row r="619" spans="1:9" s="12" customFormat="1" ht="14.25">
      <c r="A619" s="16"/>
      <c r="B619" s="17"/>
      <c r="C619" s="16"/>
      <c r="D619" s="17"/>
      <c r="F619" s="16"/>
      <c r="G619" s="16"/>
      <c r="H619" s="5"/>
      <c r="I619" s="5"/>
    </row>
    <row r="620" spans="1:9" s="12" customFormat="1" ht="14.25">
      <c r="A620" s="16"/>
      <c r="B620" s="17"/>
      <c r="C620" s="16"/>
      <c r="D620" s="17"/>
      <c r="F620" s="16"/>
      <c r="G620" s="16"/>
      <c r="H620" s="5"/>
      <c r="I620" s="5"/>
    </row>
    <row r="621" spans="1:9" s="12" customFormat="1" ht="14.25">
      <c r="A621" s="16"/>
      <c r="B621" s="17"/>
      <c r="C621" s="16"/>
      <c r="D621" s="17"/>
      <c r="F621" s="16"/>
      <c r="G621" s="16"/>
      <c r="H621" s="5"/>
      <c r="I621" s="5"/>
    </row>
    <row r="622" spans="1:9" s="12" customFormat="1" ht="14.25">
      <c r="A622" s="16"/>
      <c r="B622" s="17"/>
      <c r="C622" s="16"/>
      <c r="D622" s="17"/>
      <c r="F622" s="16"/>
      <c r="G622" s="16"/>
      <c r="H622" s="5"/>
      <c r="I622" s="5"/>
    </row>
    <row r="623" spans="1:9" s="12" customFormat="1" ht="14.25">
      <c r="A623" s="16"/>
      <c r="B623" s="17"/>
      <c r="C623" s="16"/>
      <c r="D623" s="17"/>
      <c r="F623" s="16"/>
      <c r="G623" s="16"/>
      <c r="H623" s="5"/>
      <c r="I623" s="5"/>
    </row>
    <row r="624" spans="1:9" s="12" customFormat="1" ht="14.25">
      <c r="A624" s="16"/>
      <c r="B624" s="17"/>
      <c r="C624" s="16"/>
      <c r="D624" s="17"/>
      <c r="F624" s="16"/>
      <c r="G624" s="16"/>
      <c r="H624" s="5"/>
      <c r="I624" s="5"/>
    </row>
    <row r="625" spans="1:9" s="12" customFormat="1" ht="14.25">
      <c r="A625" s="16"/>
      <c r="B625" s="17"/>
      <c r="C625" s="16"/>
      <c r="D625" s="17"/>
      <c r="F625" s="16"/>
      <c r="G625" s="16"/>
      <c r="H625" s="5"/>
      <c r="I625" s="5"/>
    </row>
    <row r="626" spans="1:9" s="12" customFormat="1" ht="14.25">
      <c r="A626" s="16"/>
      <c r="B626" s="17"/>
      <c r="C626" s="16"/>
      <c r="D626" s="17"/>
      <c r="F626" s="16"/>
      <c r="G626" s="16"/>
      <c r="H626" s="5"/>
      <c r="I626" s="5"/>
    </row>
    <row r="627" spans="1:9" s="12" customFormat="1" ht="14.25">
      <c r="A627" s="16"/>
      <c r="B627" s="17"/>
      <c r="C627" s="16"/>
      <c r="D627" s="17"/>
      <c r="F627" s="16"/>
      <c r="G627" s="16"/>
      <c r="H627" s="5"/>
      <c r="I627" s="5"/>
    </row>
    <row r="628" spans="1:9" s="12" customFormat="1" ht="14.25">
      <c r="A628" s="16"/>
      <c r="B628" s="17"/>
      <c r="C628" s="16"/>
      <c r="D628" s="17"/>
      <c r="F628" s="16"/>
      <c r="G628" s="16"/>
      <c r="H628" s="5"/>
      <c r="I628" s="5"/>
    </row>
    <row r="629" spans="1:9" s="12" customFormat="1" ht="14.25">
      <c r="A629" s="16"/>
      <c r="B629" s="17"/>
      <c r="C629" s="16"/>
      <c r="D629" s="17"/>
      <c r="F629" s="16"/>
      <c r="G629" s="16"/>
      <c r="H629" s="5"/>
      <c r="I629" s="5"/>
    </row>
    <row r="630" spans="1:9" s="12" customFormat="1" ht="14.25">
      <c r="A630" s="16"/>
      <c r="B630" s="17"/>
      <c r="C630" s="16"/>
      <c r="D630" s="17"/>
      <c r="F630" s="16"/>
      <c r="G630" s="16"/>
      <c r="H630" s="5"/>
      <c r="I630" s="5"/>
    </row>
    <row r="631" spans="1:9" s="12" customFormat="1" ht="14.25">
      <c r="A631" s="16"/>
      <c r="B631" s="17"/>
      <c r="C631" s="16"/>
      <c r="D631" s="17"/>
      <c r="F631" s="16"/>
      <c r="G631" s="16"/>
      <c r="H631" s="5"/>
      <c r="I631" s="5"/>
    </row>
    <row r="632" spans="1:9" s="12" customFormat="1" ht="14.25">
      <c r="A632" s="16"/>
      <c r="B632" s="17"/>
      <c r="C632" s="16"/>
      <c r="D632" s="17"/>
      <c r="F632" s="16"/>
      <c r="G632" s="16"/>
      <c r="H632" s="5"/>
      <c r="I632" s="5"/>
    </row>
    <row r="633" spans="1:9" s="12" customFormat="1" ht="14.25">
      <c r="A633" s="16"/>
      <c r="B633" s="17"/>
      <c r="C633" s="16"/>
      <c r="D633" s="17"/>
      <c r="F633" s="16"/>
      <c r="G633" s="16"/>
      <c r="H633" s="5"/>
      <c r="I633" s="5"/>
    </row>
    <row r="634" spans="1:9" s="12" customFormat="1" ht="14.25">
      <c r="A634" s="16"/>
      <c r="B634" s="17"/>
      <c r="C634" s="16"/>
      <c r="D634" s="17"/>
      <c r="F634" s="16"/>
      <c r="G634" s="16"/>
      <c r="H634" s="5"/>
      <c r="I634" s="5"/>
    </row>
    <row r="635" spans="1:9" s="12" customFormat="1" ht="14.25">
      <c r="A635" s="16"/>
      <c r="B635" s="17"/>
      <c r="C635" s="16"/>
      <c r="D635" s="17"/>
      <c r="F635" s="16"/>
      <c r="G635" s="16"/>
      <c r="H635" s="5"/>
      <c r="I635" s="5"/>
    </row>
    <row r="636" spans="1:9" s="12" customFormat="1" ht="14.25">
      <c r="A636" s="16"/>
      <c r="B636" s="17"/>
      <c r="C636" s="16"/>
      <c r="D636" s="17"/>
      <c r="F636" s="16"/>
      <c r="G636" s="16"/>
      <c r="H636" s="5"/>
      <c r="I636" s="5"/>
    </row>
    <row r="637" spans="1:9" s="12" customFormat="1" ht="14.25">
      <c r="A637" s="16"/>
      <c r="B637" s="17"/>
      <c r="C637" s="16"/>
      <c r="D637" s="17"/>
      <c r="F637" s="16"/>
      <c r="G637" s="16"/>
      <c r="H637" s="5"/>
      <c r="I637" s="5"/>
    </row>
    <row r="638" spans="1:9" s="12" customFormat="1" ht="14.25">
      <c r="A638" s="16"/>
      <c r="B638" s="17"/>
      <c r="C638" s="16"/>
      <c r="D638" s="17"/>
      <c r="F638" s="16"/>
      <c r="G638" s="16"/>
      <c r="H638" s="5"/>
      <c r="I638" s="5"/>
    </row>
    <row r="639" spans="1:9" s="12" customFormat="1" ht="14.25">
      <c r="A639" s="16"/>
      <c r="B639" s="17"/>
      <c r="C639" s="16"/>
      <c r="D639" s="17"/>
      <c r="F639" s="16"/>
      <c r="G639" s="16"/>
      <c r="H639" s="5"/>
      <c r="I639" s="5"/>
    </row>
    <row r="640" spans="1:9" s="12" customFormat="1" ht="14.25">
      <c r="A640" s="16"/>
      <c r="B640" s="17"/>
      <c r="C640" s="16"/>
      <c r="D640" s="17"/>
      <c r="F640" s="16"/>
      <c r="G640" s="16"/>
      <c r="H640" s="5"/>
      <c r="I640" s="5"/>
    </row>
    <row r="641" spans="1:9" s="12" customFormat="1" ht="14.25">
      <c r="A641" s="16"/>
      <c r="B641" s="17"/>
      <c r="C641" s="16"/>
      <c r="D641" s="17"/>
      <c r="F641" s="16"/>
      <c r="G641" s="16"/>
      <c r="H641" s="5"/>
      <c r="I641" s="5"/>
    </row>
    <row r="642" spans="1:9" s="12" customFormat="1" ht="14.25">
      <c r="A642" s="16"/>
      <c r="B642" s="17"/>
      <c r="C642" s="16"/>
      <c r="D642" s="17"/>
      <c r="F642" s="16"/>
      <c r="G642" s="16"/>
      <c r="H642" s="5"/>
      <c r="I642" s="5"/>
    </row>
    <row r="643" spans="1:9" s="12" customFormat="1" ht="14.25">
      <c r="A643" s="16"/>
      <c r="B643" s="17"/>
      <c r="C643" s="16"/>
      <c r="D643" s="17"/>
      <c r="F643" s="16"/>
      <c r="G643" s="16"/>
      <c r="H643" s="5"/>
      <c r="I643" s="5"/>
    </row>
    <row r="644" spans="1:9" s="12" customFormat="1" ht="14.25">
      <c r="A644" s="16"/>
      <c r="B644" s="17"/>
      <c r="C644" s="16"/>
      <c r="D644" s="17"/>
      <c r="F644" s="16"/>
      <c r="G644" s="16"/>
      <c r="H644" s="5"/>
      <c r="I644" s="5"/>
    </row>
    <row r="645" spans="1:9" s="12" customFormat="1" ht="14.25">
      <c r="A645" s="16"/>
      <c r="B645" s="17"/>
      <c r="C645" s="16"/>
      <c r="D645" s="17"/>
      <c r="F645" s="16"/>
      <c r="G645" s="16"/>
      <c r="H645" s="5"/>
      <c r="I645" s="5"/>
    </row>
    <row r="646" spans="1:9" s="12" customFormat="1" ht="14.25">
      <c r="A646" s="16"/>
      <c r="B646" s="17"/>
      <c r="C646" s="16"/>
      <c r="D646" s="17"/>
      <c r="F646" s="16"/>
      <c r="G646" s="16"/>
      <c r="H646" s="5"/>
      <c r="I646" s="5"/>
    </row>
    <row r="647" spans="1:9" s="12" customFormat="1" ht="14.25">
      <c r="A647" s="16"/>
      <c r="B647" s="17"/>
      <c r="C647" s="16"/>
      <c r="D647" s="17"/>
      <c r="F647" s="16"/>
      <c r="G647" s="16"/>
      <c r="H647" s="5"/>
      <c r="I647" s="5"/>
    </row>
    <row r="648" spans="1:9" s="12" customFormat="1" ht="14.25">
      <c r="A648" s="16"/>
      <c r="B648" s="17"/>
      <c r="C648" s="16"/>
      <c r="D648" s="17"/>
      <c r="F648" s="16"/>
      <c r="G648" s="16"/>
      <c r="H648" s="5"/>
      <c r="I648" s="5"/>
    </row>
    <row r="649" spans="1:9" s="12" customFormat="1" ht="14.25">
      <c r="A649" s="16"/>
      <c r="B649" s="17"/>
      <c r="C649" s="16"/>
      <c r="D649" s="17"/>
      <c r="F649" s="16"/>
      <c r="G649" s="16"/>
      <c r="H649" s="5"/>
      <c r="I649" s="5"/>
    </row>
    <row r="650" spans="1:9" s="12" customFormat="1" ht="14.25">
      <c r="A650" s="16"/>
      <c r="B650" s="17"/>
      <c r="C650" s="16"/>
      <c r="D650" s="17"/>
      <c r="F650" s="16"/>
      <c r="G650" s="16"/>
      <c r="H650" s="5"/>
      <c r="I650" s="5"/>
    </row>
    <row r="651" spans="1:9" s="12" customFormat="1" ht="14.25">
      <c r="A651" s="16"/>
      <c r="B651" s="17"/>
      <c r="C651" s="16"/>
      <c r="D651" s="17"/>
      <c r="F651" s="16"/>
      <c r="G651" s="16"/>
      <c r="H651" s="5"/>
      <c r="I651" s="5"/>
    </row>
    <row r="652" spans="1:9" s="12" customFormat="1" ht="14.25">
      <c r="A652" s="16"/>
      <c r="B652" s="17"/>
      <c r="C652" s="16"/>
      <c r="D652" s="17"/>
      <c r="F652" s="16"/>
      <c r="G652" s="16"/>
      <c r="H652" s="5"/>
      <c r="I652" s="5"/>
    </row>
    <row r="653" spans="1:9" s="12" customFormat="1" ht="14.25">
      <c r="A653" s="16"/>
      <c r="B653" s="17"/>
      <c r="C653" s="16"/>
      <c r="D653" s="17"/>
      <c r="F653" s="16"/>
      <c r="G653" s="16"/>
      <c r="H653" s="5"/>
      <c r="I653" s="5"/>
    </row>
    <row r="654" spans="1:9" s="12" customFormat="1" ht="14.25">
      <c r="A654" s="16"/>
      <c r="B654" s="17"/>
      <c r="C654" s="16"/>
      <c r="D654" s="17"/>
      <c r="F654" s="16"/>
      <c r="G654" s="16"/>
      <c r="H654" s="5"/>
      <c r="I654" s="5"/>
    </row>
    <row r="655" spans="1:9" s="12" customFormat="1" ht="14.25">
      <c r="A655" s="16"/>
      <c r="B655" s="17"/>
      <c r="C655" s="16"/>
      <c r="D655" s="17"/>
      <c r="F655" s="16"/>
      <c r="G655" s="16"/>
      <c r="H655" s="5"/>
      <c r="I655" s="5"/>
    </row>
    <row r="656" spans="1:9" s="12" customFormat="1" ht="14.25">
      <c r="A656" s="16"/>
      <c r="B656" s="17"/>
      <c r="C656" s="16"/>
      <c r="D656" s="17"/>
      <c r="F656" s="16"/>
      <c r="G656" s="16"/>
      <c r="H656" s="5"/>
      <c r="I656" s="5"/>
    </row>
    <row r="657" spans="1:9" s="12" customFormat="1" ht="14.25">
      <c r="A657" s="16"/>
      <c r="B657" s="17"/>
      <c r="C657" s="16"/>
      <c r="D657" s="17"/>
      <c r="F657" s="16"/>
      <c r="G657" s="16"/>
      <c r="H657" s="5"/>
      <c r="I657" s="5"/>
    </row>
    <row r="658" spans="1:9" s="12" customFormat="1" ht="14.25">
      <c r="A658" s="16"/>
      <c r="B658" s="17"/>
      <c r="C658" s="16"/>
      <c r="D658" s="17"/>
      <c r="F658" s="16"/>
      <c r="G658" s="16"/>
      <c r="H658" s="5"/>
      <c r="I658" s="5"/>
    </row>
    <row r="659" spans="1:9" s="12" customFormat="1" ht="14.25">
      <c r="A659" s="16"/>
      <c r="B659" s="17"/>
      <c r="C659" s="16"/>
      <c r="D659" s="17"/>
      <c r="F659" s="16"/>
      <c r="G659" s="16"/>
      <c r="H659" s="5"/>
      <c r="I659" s="5"/>
    </row>
    <row r="660" spans="1:9" s="12" customFormat="1" ht="14.25">
      <c r="A660" s="16"/>
      <c r="B660" s="17"/>
      <c r="C660" s="16"/>
      <c r="D660" s="17"/>
      <c r="F660" s="16"/>
      <c r="G660" s="16"/>
      <c r="H660" s="5"/>
      <c r="I660" s="5"/>
    </row>
    <row r="661" spans="1:9" s="12" customFormat="1" ht="14.25">
      <c r="A661" s="16"/>
      <c r="B661" s="17"/>
      <c r="C661" s="16"/>
      <c r="D661" s="17"/>
      <c r="F661" s="16"/>
      <c r="G661" s="16"/>
      <c r="H661" s="5"/>
      <c r="I661" s="5"/>
    </row>
    <row r="662" spans="1:9" s="12" customFormat="1" ht="14.25">
      <c r="A662" s="16"/>
      <c r="B662" s="17"/>
      <c r="C662" s="16"/>
      <c r="D662" s="17"/>
      <c r="F662" s="16"/>
      <c r="G662" s="16"/>
      <c r="H662" s="5"/>
      <c r="I662" s="5"/>
    </row>
    <row r="663" spans="1:9" s="12" customFormat="1" ht="14.25">
      <c r="A663" s="16"/>
      <c r="B663" s="17"/>
      <c r="C663" s="16"/>
      <c r="D663" s="17"/>
      <c r="F663" s="16"/>
      <c r="G663" s="16"/>
      <c r="H663" s="5"/>
      <c r="I663" s="5"/>
    </row>
    <row r="664" spans="1:9" s="12" customFormat="1" ht="14.25">
      <c r="A664" s="16"/>
      <c r="B664" s="17"/>
      <c r="C664" s="16"/>
      <c r="D664" s="17"/>
      <c r="F664" s="16"/>
      <c r="G664" s="16"/>
      <c r="H664" s="5"/>
      <c r="I664" s="5"/>
    </row>
    <row r="665" spans="1:9" s="12" customFormat="1" ht="14.25">
      <c r="A665" s="16"/>
      <c r="B665" s="17"/>
      <c r="C665" s="16"/>
      <c r="D665" s="17"/>
      <c r="F665" s="16"/>
      <c r="G665" s="16"/>
      <c r="H665" s="5"/>
      <c r="I665" s="5"/>
    </row>
    <row r="666" spans="1:9" s="12" customFormat="1" ht="14.25">
      <c r="A666" s="16"/>
      <c r="B666" s="17"/>
      <c r="C666" s="16"/>
      <c r="D666" s="17"/>
      <c r="F666" s="16"/>
      <c r="G666" s="16"/>
      <c r="H666" s="5"/>
      <c r="I666" s="5"/>
    </row>
    <row r="667" spans="1:9" s="12" customFormat="1" ht="14.25">
      <c r="A667" s="16"/>
      <c r="B667" s="17"/>
      <c r="C667" s="16"/>
      <c r="D667" s="17"/>
      <c r="F667" s="16"/>
      <c r="G667" s="16"/>
      <c r="H667" s="5"/>
      <c r="I667" s="5"/>
    </row>
    <row r="668" spans="1:9" s="12" customFormat="1" ht="14.25">
      <c r="A668" s="16"/>
      <c r="B668" s="17"/>
      <c r="C668" s="16"/>
      <c r="D668" s="17"/>
      <c r="F668" s="16"/>
      <c r="G668" s="16"/>
      <c r="H668" s="5"/>
      <c r="I668" s="5"/>
    </row>
    <row r="669" spans="1:9" s="12" customFormat="1" ht="14.25">
      <c r="A669" s="16"/>
      <c r="B669" s="17"/>
      <c r="C669" s="16"/>
      <c r="D669" s="17"/>
      <c r="F669" s="16"/>
      <c r="G669" s="16"/>
      <c r="H669" s="5"/>
      <c r="I669" s="5"/>
    </row>
    <row r="670" spans="1:9" s="12" customFormat="1" ht="14.25">
      <c r="A670" s="16"/>
      <c r="B670" s="17"/>
      <c r="C670" s="16"/>
      <c r="D670" s="17"/>
      <c r="F670" s="16"/>
      <c r="G670" s="16"/>
      <c r="H670" s="5"/>
      <c r="I670" s="5"/>
    </row>
    <row r="671" spans="1:9" s="12" customFormat="1" ht="14.25">
      <c r="A671" s="16"/>
      <c r="B671" s="17"/>
      <c r="C671" s="16"/>
      <c r="D671" s="17"/>
      <c r="F671" s="16"/>
      <c r="G671" s="16"/>
      <c r="H671" s="5"/>
      <c r="I671" s="5"/>
    </row>
    <row r="672" spans="1:9" s="12" customFormat="1" ht="14.25">
      <c r="A672" s="16"/>
      <c r="B672" s="17"/>
      <c r="C672" s="16"/>
      <c r="D672" s="17"/>
      <c r="F672" s="16"/>
      <c r="G672" s="16"/>
      <c r="H672" s="5"/>
      <c r="I672" s="5"/>
    </row>
    <row r="673" spans="1:9" s="12" customFormat="1" ht="14.25">
      <c r="A673" s="16"/>
      <c r="B673" s="17"/>
      <c r="C673" s="16"/>
      <c r="D673" s="17"/>
      <c r="F673" s="16"/>
      <c r="G673" s="16"/>
      <c r="H673" s="5"/>
      <c r="I673" s="5"/>
    </row>
    <row r="674" spans="1:9" s="12" customFormat="1" ht="14.25">
      <c r="A674" s="16"/>
      <c r="B674" s="17"/>
      <c r="C674" s="16"/>
      <c r="D674" s="17"/>
      <c r="F674" s="16"/>
      <c r="G674" s="16"/>
      <c r="H674" s="5"/>
      <c r="I674" s="5"/>
    </row>
    <row r="675" spans="1:9" s="12" customFormat="1" ht="14.25">
      <c r="A675" s="16"/>
      <c r="B675" s="17"/>
      <c r="C675" s="16"/>
      <c r="D675" s="17"/>
      <c r="F675" s="16"/>
      <c r="G675" s="16"/>
      <c r="H675" s="5"/>
      <c r="I675" s="5"/>
    </row>
    <row r="676" spans="1:9" s="12" customFormat="1" ht="14.25">
      <c r="A676" s="16"/>
      <c r="B676" s="17"/>
      <c r="C676" s="16"/>
      <c r="D676" s="17"/>
      <c r="F676" s="16"/>
      <c r="G676" s="16"/>
      <c r="H676" s="5"/>
      <c r="I676" s="5"/>
    </row>
    <row r="677" spans="1:9" s="12" customFormat="1" ht="14.25">
      <c r="A677" s="16"/>
      <c r="B677" s="17"/>
      <c r="C677" s="16"/>
      <c r="D677" s="17"/>
      <c r="F677" s="16"/>
      <c r="G677" s="16"/>
      <c r="H677" s="5"/>
      <c r="I677" s="5"/>
    </row>
    <row r="678" spans="1:9" s="12" customFormat="1" ht="14.25">
      <c r="A678" s="16"/>
      <c r="B678" s="17"/>
      <c r="C678" s="16"/>
      <c r="D678" s="17"/>
      <c r="F678" s="16"/>
      <c r="G678" s="16"/>
      <c r="H678" s="5"/>
      <c r="I678" s="5"/>
    </row>
    <row r="679" spans="1:9" s="12" customFormat="1" ht="14.25">
      <c r="A679" s="16"/>
      <c r="B679" s="17"/>
      <c r="C679" s="16"/>
      <c r="D679" s="17"/>
      <c r="F679" s="16"/>
      <c r="G679" s="16"/>
      <c r="H679" s="5"/>
      <c r="I679" s="5"/>
    </row>
  </sheetData>
  <sheetProtection/>
  <mergeCells count="13">
    <mergeCell ref="A33:B33"/>
    <mergeCell ref="D136:E136"/>
    <mergeCell ref="A23:F23"/>
    <mergeCell ref="A28:F28"/>
    <mergeCell ref="A29:F29"/>
    <mergeCell ref="A32:F32"/>
    <mergeCell ref="A30:C30"/>
    <mergeCell ref="A3:F3"/>
    <mergeCell ref="A4:F4"/>
    <mergeCell ref="B6:D6"/>
    <mergeCell ref="A24:B24"/>
    <mergeCell ref="A25:B25"/>
    <mergeCell ref="A26:B26"/>
  </mergeCells>
  <printOptions/>
  <pageMargins left="0.7" right="0.7" top="0.75" bottom="0.75" header="0.3" footer="0.3"/>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F1"/>
    </sheetView>
  </sheetViews>
  <sheetFormatPr defaultColWidth="9.140625" defaultRowHeight="12.75"/>
  <cols>
    <col min="1" max="1" width="31.421875" style="24" customWidth="1"/>
    <col min="2" max="3" width="20.421875" style="24" customWidth="1"/>
    <col min="4" max="16384" width="8.8515625" style="24" customWidth="1"/>
  </cols>
  <sheetData>
    <row r="1" spans="1:10" ht="27.75" customHeight="1">
      <c r="A1" s="145" t="s">
        <v>182</v>
      </c>
      <c r="B1" s="145"/>
      <c r="C1" s="145"/>
      <c r="D1" s="145"/>
      <c r="E1" s="145"/>
      <c r="F1" s="145"/>
      <c r="G1" s="39"/>
      <c r="H1" s="39"/>
      <c r="I1" s="39"/>
      <c r="J1" s="39"/>
    </row>
    <row r="2" spans="1:10" ht="14.25">
      <c r="A2" s="82"/>
      <c r="B2" s="82"/>
      <c r="C2" s="82"/>
      <c r="D2" s="82"/>
      <c r="E2" s="82"/>
      <c r="F2" s="82"/>
      <c r="G2" s="39"/>
      <c r="H2" s="39"/>
      <c r="I2" s="39"/>
      <c r="J2" s="39"/>
    </row>
    <row r="3" spans="1:10" ht="26.25" customHeight="1">
      <c r="A3" s="145" t="s">
        <v>183</v>
      </c>
      <c r="B3" s="145"/>
      <c r="C3" s="145"/>
      <c r="D3" s="145"/>
      <c r="E3" s="145"/>
      <c r="F3" s="145"/>
      <c r="G3" s="39"/>
      <c r="H3" s="39"/>
      <c r="I3" s="39"/>
      <c r="J3" s="39"/>
    </row>
    <row r="4" spans="1:2" ht="14.25">
      <c r="A4" s="126" t="s">
        <v>186</v>
      </c>
      <c r="B4" s="126">
        <v>21.6</v>
      </c>
    </row>
    <row r="5" spans="1:2" ht="14.25">
      <c r="A5" s="24" t="s">
        <v>190</v>
      </c>
      <c r="B5" s="24">
        <v>1.1</v>
      </c>
    </row>
    <row r="6" spans="1:2" ht="14.25">
      <c r="A6" s="24" t="s">
        <v>191</v>
      </c>
      <c r="B6" s="24">
        <v>4.8</v>
      </c>
    </row>
    <row r="7" spans="1:2" ht="14.25">
      <c r="A7" s="24" t="s">
        <v>192</v>
      </c>
      <c r="B7" s="24">
        <v>8.6</v>
      </c>
    </row>
    <row r="8" spans="1:2" ht="14.25">
      <c r="A8" s="24" t="s">
        <v>193</v>
      </c>
      <c r="B8" s="24">
        <v>2.3</v>
      </c>
    </row>
    <row r="9" spans="1:2" ht="14.25">
      <c r="A9" s="24" t="s">
        <v>194</v>
      </c>
      <c r="B9" s="24">
        <v>4.7</v>
      </c>
    </row>
    <row r="11" spans="1:10" ht="26.25" customHeight="1">
      <c r="A11" s="145" t="s">
        <v>185</v>
      </c>
      <c r="B11" s="145"/>
      <c r="C11" s="145"/>
      <c r="D11" s="145"/>
      <c r="E11" s="145"/>
      <c r="F11" s="145"/>
      <c r="G11" s="39"/>
      <c r="H11" s="39"/>
      <c r="I11" s="39"/>
      <c r="J11" s="39"/>
    </row>
    <row r="12" spans="1:2" ht="14.25">
      <c r="A12" s="126" t="s">
        <v>186</v>
      </c>
      <c r="B12" s="127">
        <v>4727</v>
      </c>
    </row>
    <row r="13" spans="1:2" ht="14.25">
      <c r="A13" s="24" t="s">
        <v>188</v>
      </c>
      <c r="B13" s="56">
        <v>3645</v>
      </c>
    </row>
    <row r="14" spans="1:2" ht="14.25">
      <c r="A14" s="24" t="s">
        <v>72</v>
      </c>
      <c r="B14" s="24">
        <v>520</v>
      </c>
    </row>
    <row r="15" spans="1:2" ht="14.25">
      <c r="A15" s="24" t="s">
        <v>73</v>
      </c>
      <c r="B15" s="24">
        <v>68</v>
      </c>
    </row>
    <row r="16" spans="1:2" ht="14.25">
      <c r="A16" s="24" t="s">
        <v>74</v>
      </c>
      <c r="B16" s="24">
        <v>103</v>
      </c>
    </row>
    <row r="17" spans="1:2" ht="14.25">
      <c r="A17" s="24" t="s">
        <v>189</v>
      </c>
      <c r="B17" s="24">
        <v>391</v>
      </c>
    </row>
    <row r="18" ht="14.25">
      <c r="B18" s="77"/>
    </row>
    <row r="19" spans="1:2" ht="14.25">
      <c r="A19" s="71" t="s">
        <v>15</v>
      </c>
      <c r="B19" s="77"/>
    </row>
    <row r="20" s="77" customFormat="1" ht="14.25"/>
    <row r="21" spans="1:3" ht="14.25">
      <c r="A21" s="150" t="s">
        <v>187</v>
      </c>
      <c r="B21" s="150"/>
      <c r="C21" s="128"/>
    </row>
    <row r="22" spans="1:3" ht="14.25">
      <c r="A22" s="129" t="s">
        <v>66</v>
      </c>
      <c r="B22" s="130" t="s">
        <v>71</v>
      </c>
      <c r="C22" s="128"/>
    </row>
    <row r="23" spans="1:2" ht="14.25">
      <c r="A23" s="24" t="s">
        <v>184</v>
      </c>
      <c r="B23" s="131">
        <f>B5/B$4</f>
        <v>0.05092592592592593</v>
      </c>
    </row>
    <row r="24" spans="1:2" ht="14.25">
      <c r="A24" s="24" t="s">
        <v>67</v>
      </c>
      <c r="B24" s="131">
        <f>B6/B$4</f>
        <v>0.2222222222222222</v>
      </c>
    </row>
    <row r="25" spans="1:2" ht="14.25">
      <c r="A25" s="24" t="s">
        <v>68</v>
      </c>
      <c r="B25" s="131">
        <f>B7/B$4</f>
        <v>0.3981481481481481</v>
      </c>
    </row>
    <row r="26" spans="1:2" ht="14.25">
      <c r="A26" s="24" t="s">
        <v>69</v>
      </c>
      <c r="B26" s="131">
        <f>B8/B$4</f>
        <v>0.10648148148148147</v>
      </c>
    </row>
    <row r="27" spans="1:2" ht="14.25">
      <c r="A27" s="24" t="s">
        <v>70</v>
      </c>
      <c r="B27" s="131">
        <f>B9/B$4</f>
        <v>0.2175925925925926</v>
      </c>
    </row>
    <row r="28" spans="1:2" ht="14.25">
      <c r="A28" s="24" t="s">
        <v>188</v>
      </c>
      <c r="B28" s="131">
        <f>(B13/1000)/B$4</f>
        <v>0.16874999999999998</v>
      </c>
    </row>
    <row r="29" spans="1:2" ht="14.25">
      <c r="A29" s="24" t="s">
        <v>72</v>
      </c>
      <c r="B29" s="131">
        <f>(B14/1000)/B$4</f>
        <v>0.024074074074074074</v>
      </c>
    </row>
    <row r="30" spans="1:2" ht="14.25">
      <c r="A30" s="24" t="s">
        <v>73</v>
      </c>
      <c r="B30" s="57">
        <f>(B15/1000)/B$4</f>
        <v>0.003148148148148148</v>
      </c>
    </row>
    <row r="31" spans="1:2" ht="14.25">
      <c r="A31" s="24" t="s">
        <v>74</v>
      </c>
      <c r="B31" s="57">
        <f>(B16/1000)/B$4</f>
        <v>0.004768518518518518</v>
      </c>
    </row>
    <row r="32" spans="1:2" ht="14.25">
      <c r="A32" s="24" t="s">
        <v>189</v>
      </c>
      <c r="B32" s="57">
        <f>(B17/1000)/B$4</f>
        <v>0.01810185185185185</v>
      </c>
    </row>
  </sheetData>
  <sheetProtection/>
  <mergeCells count="4">
    <mergeCell ref="A21:B21"/>
    <mergeCell ref="A1:F1"/>
    <mergeCell ref="A3:F3"/>
    <mergeCell ref="A11:F11"/>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2013-12-19T21:12:07Z</dcterms:created>
  <dcterms:modified xsi:type="dcterms:W3CDTF">2017-01-17T22:24:44Z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