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300" windowHeight="8760" tabRatio="634" activeTab="0"/>
  </bookViews>
  <sheets>
    <sheet name="Index" sheetId="1" r:id="rId1"/>
    <sheet name="Campaigns" sheetId="2" r:id="rId2"/>
    <sheet name="Lobbying" sheetId="3" r:id="rId3"/>
    <sheet name="NY Times" sheetId="4" r:id="rId4"/>
    <sheet name="Food Stamps" sheetId="5" r:id="rId5"/>
    <sheet name="Welfare" sheetId="6" r:id="rId6"/>
    <sheet name="Combined" sheetId="7" r:id="rId7"/>
  </sheets>
  <definedNames/>
  <calcPr fullCalcOnLoad="1"/>
</workbook>
</file>

<file path=xl/sharedStrings.xml><?xml version="1.0" encoding="utf-8"?>
<sst xmlns="http://schemas.openxmlformats.org/spreadsheetml/2006/main" count="146" uniqueCount="118">
  <si>
    <t>Calculated by Just Facts</t>
  </si>
  <si>
    <t>“Sales/Revenue … 2015 [=] 1.58B … 2016 [=] 1.56B … 2017 [=] 1.68B … 2018 [=] 1.75B”</t>
  </si>
  <si>
    <t>Year</t>
  </si>
  <si>
    <t>Total</t>
  </si>
  <si>
    <t>Spending</t>
  </si>
  <si>
    <t>Report: “Fiscal Year 2020 Historical Tables: Budget Of The U.S. Government.” White House Office of Management and Budget, March 7, 2019. https://www.whitehouse.gov/wp-content/uploads/2019/03/hist-fy2020.pdf</t>
  </si>
  <si>
    <t>Page 234: “Table 11.3. Outlays for Payments for Individuals by Category and Major Program: 1940–2024 (in Millions of Dollars) … SNAP (formerly Food stamps) … 2015 [=] 76,141 … 2016 [=] 73,081 … 2017 [=] 70,147 … 2018 [=] 68,493”</t>
  </si>
  <si>
    <t>Webpage: “Lobbying Database.” Center for Responsive Politics. Accessed January 25, 2019 at https://www.opensecrets.org/lobby/index.php</t>
  </si>
  <si>
    <t>Lobbying</t>
  </si>
  <si>
    <t>“In addition to campaign contributions to elected officials and candidates, companies, labor unions, and other organizations spend billions of dollars each year to lobby Congress and federal agencies. … Total Lobbying Spending … 2014 [=] $3.26 Billion … 2015 [=] $3.22 Billion … 2016 [=] $3.16 Billion … 2017 [=] $3.37 Billion … 2018 [=] $3.42 Billion”</t>
  </si>
  <si>
    <t>Revenues</t>
  </si>
  <si>
    <t>Webpage: “Annual Financials for New York Times Co. Cl A.” FactSet Research Systems. Accessed March 08, 2019 at https://www.marketwatch.com/investing/stock/nyt/financials</t>
  </si>
  <si>
    <t xml:space="preserve">Webpage: “Cost of Election.” Center for Responsive Politics. Accessed March 20, 2019 at https://www.opensecrets.org/overview/cost.php?infl=N&amp;display=P </t>
  </si>
  <si>
    <t>“Here are the amounts spent on all federal elections, by [2-year] cycle. These figures include all money spent by presidential candidates, Senate and House candidates, political parties and independent interest groups trying to influence federal elections … Total Cost of Election … 2018 [=] $5,725,183,133… 2016 [=] $6,511,181,587 … By Repubs … 2018 [=] $2,400,490,577 … 2016 [=] $3,056,157,725 … By Dems … 2018 [=] $2,925,734,354 … 2016 [=] $3,149,747,621”</t>
  </si>
  <si>
    <t>By Dems</t>
  </si>
  <si>
    <t>By Repubs</t>
  </si>
  <si>
    <t>Fiscal Year</t>
  </si>
  <si>
    <t>Discretionary</t>
  </si>
  <si>
    <t>Mandatory and Net Interest</t>
  </si>
  <si>
    <t>National
Defense</t>
  </si>
  <si>
    <t>Non-
defense</t>
  </si>
  <si>
    <t>Mandatory</t>
  </si>
  <si>
    <t>Net
Interest</t>
  </si>
  <si>
    <t>Programmatic</t>
  </si>
  <si>
    <t>Undistributed
Offsetting
Receipts (2)</t>
  </si>
  <si>
    <t>Social
Security</t>
  </si>
  <si>
    <t>Medicare</t>
  </si>
  <si>
    <t>Medicaid</t>
  </si>
  <si>
    <t>Other Means 
Tested
Entitlements (1)</t>
  </si>
  <si>
    <t>Other</t>
  </si>
  <si>
    <t>1962</t>
  </si>
  <si>
    <t>..........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</si>
  <si>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</si>
  <si>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</si>
  <si>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</si>
  <si>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</si>
  <si>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</si>
  <si>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</si>
  <si>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</si>
  <si>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</si>
  <si>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</si>
  <si>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</si>
  <si>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</si>
  <si>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</si>
  <si>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</si>
  <si>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</si>
  <si>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TQ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</si>
  <si>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</si>
  <si>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</si>
  <si>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</si>
  <si>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</si>
  <si>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</si>
  <si>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</si>
  <si>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</si>
  <si>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</si>
  <si>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</si>
  <si>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</si>
  <si>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</si>
  <si>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</si>
  <si>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</si>
  <si>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</si>
  <si>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</si>
  <si>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</si>
  <si>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</si>
  <si>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</si>
  <si>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</si>
  <si>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</si>
  <si>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</si>
  <si>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</si>
  <si>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</si>
  <si>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</si>
  <si>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</si>
  <si>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</si>
  <si>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</si>
  <si>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</si>
  <si>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</si>
  <si>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</si>
  <si>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</si>
  <si>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</si>
  <si>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</si>
  <si>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</si>
  <si>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</si>
  <si>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</si>
  <si>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</si>
  <si>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</si>
  <si>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</si>
  <si>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</si>
  <si>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</si>
  <si>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</si>
  <si>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 estimate</t>
  </si>
  <si>
    <t>2020 estimate</t>
  </si>
  <si>
    <t>2021 estimate</t>
  </si>
  <si>
    <t>2022 estimate</t>
  </si>
  <si>
    <t>2023 estimate</t>
  </si>
  <si>
    <t>2024 estimate</t>
  </si>
  <si>
    <t>(1) See the Section Notes for Section 8 in the Historical Tables Introduction for a list of mandatory accounts classified as 
means-tested entitlements.</t>
  </si>
  <si>
    <t>(2) Including asset sales.</t>
  </si>
  <si>
    <t>Table 8.1 - OUTLAYS BY BUDGET ENFORCEMENT ACT CATEGORY:  1962 - 2024</t>
  </si>
  <si>
    <t>(in billions of dollars)</t>
  </si>
  <si>
    <t>Total
Outlays(1)</t>
  </si>
  <si>
    <t>Page 136: “Table 8.1. Outlays by Budget Enforcement Act Category: 1962–2024.”</t>
  </si>
  <si>
    <t>All Means 
Tested
Entitlements</t>
  </si>
  <si>
    <t>Campaign Spending</t>
  </si>
  <si>
    <t>Annual Average</t>
  </si>
  <si>
    <t>Food Stamps</t>
  </si>
  <si>
    <t>Total Campaign + Lobbying</t>
  </si>
  <si>
    <t>Welfare</t>
  </si>
  <si>
    <t>NY Times Revenues</t>
  </si>
  <si>
    <t>Food Stamps / …</t>
  </si>
  <si>
    <t>Relative to Republican Campaign Spending</t>
  </si>
  <si>
    <t xml:space="preserve">Welfare / … </t>
  </si>
  <si>
    <t>In 2015–2018, the New York Times corporation had revenues of $6.6 billion.</t>
  </si>
  <si>
    <t>In 2015–2018, federal Republican presidential candidates, congressional candidates, and special interest groups spent a combined total of $5.5 billion.</t>
  </si>
  <si>
    <t>In 2015–2018, Food Stamps spent an average of $72.0 billion per year.</t>
  </si>
  <si>
    <t>In 2015–2018, all federal candidates, political parties, special interest groups, and lobbyists spent a combined average of $6.4 billion per year.</t>
  </si>
  <si>
    <t>In 2015–2018, Food Stamps spent 11 times more money than the entire nation spent on political campaigns and lobbying.</t>
  </si>
  <si>
    <t>In 2015–2018, all federal welfare programs spent 109 times more money than the entire nation spent on political campaigns and lobbying.</t>
  </si>
  <si>
    <t>Data and calculations for “The ‘Big Money’ in Politics Isn’t Where Politicians and the Media Claim It Is.” By James D. Agresti. Just Facts, March 21, 2019. https://www.justfactsdaily.com/big-money-in-politics/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</si>
</sst>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&quot;$&quot;#,##0.00"/>
    <numFmt numFmtId="170" formatCode="##,##0.0"/>
    <numFmt numFmtId="171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8" fontId="0" fillId="0" borderId="0" xfId="0" applyNumberFormat="1" applyAlignment="1">
      <alignment horizontal="center" vertical="center" wrapText="1"/>
    </xf>
    <xf numFmtId="169" fontId="0" fillId="0" borderId="0" xfId="0" applyNumberFormat="1" applyAlignment="1">
      <alignment horizontal="center" vertical="center" wrapText="1"/>
    </xf>
    <xf numFmtId="169" fontId="37" fillId="0" borderId="0" xfId="0" applyNumberFormat="1" applyFont="1" applyAlignment="1">
      <alignment horizontal="center" vertical="center" wrapText="1"/>
    </xf>
    <xf numFmtId="9" fontId="37" fillId="0" borderId="0" xfId="0" applyNumberFormat="1" applyFon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168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left" vertical="center" wrapText="1"/>
    </xf>
    <xf numFmtId="168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8" fontId="0" fillId="0" borderId="0" xfId="0" applyNumberFormat="1" applyFont="1" applyAlignment="1">
      <alignment horizontal="center" wrapText="1"/>
    </xf>
    <xf numFmtId="168" fontId="37" fillId="33" borderId="0" xfId="0" applyNumberFormat="1" applyFont="1" applyFill="1" applyAlignment="1">
      <alignment horizontal="center" vertical="center" wrapText="1"/>
    </xf>
    <xf numFmtId="0" fontId="37" fillId="0" borderId="0" xfId="0" applyFont="1" applyAlignment="1">
      <alignment wrapText="1"/>
    </xf>
    <xf numFmtId="0" fontId="0" fillId="33" borderId="0" xfId="0" applyFill="1" applyAlignment="1">
      <alignment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top" wrapText="1"/>
    </xf>
    <xf numFmtId="170" fontId="1" fillId="0" borderId="14" xfId="0" applyNumberFormat="1" applyFont="1" applyBorder="1" applyAlignment="1">
      <alignment horizontal="right" vertical="top" wrapText="1"/>
    </xf>
    <xf numFmtId="170" fontId="1" fillId="0" borderId="0" xfId="0" applyNumberFormat="1" applyFont="1" applyAlignment="1">
      <alignment horizontal="right" vertical="top" wrapText="1"/>
    </xf>
    <xf numFmtId="170" fontId="1" fillId="0" borderId="15" xfId="0" applyNumberFormat="1" applyFont="1" applyBorder="1" applyAlignment="1">
      <alignment horizontal="right" vertical="top" wrapText="1"/>
    </xf>
    <xf numFmtId="170" fontId="1" fillId="33" borderId="15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168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left" vertical="top"/>
    </xf>
    <xf numFmtId="168" fontId="37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Fill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33" borderId="0" xfId="0" applyNumberFormat="1" applyFill="1" applyAlignment="1">
      <alignment horizontal="center" vertical="center"/>
    </xf>
    <xf numFmtId="9" fontId="0" fillId="33" borderId="0" xfId="0" applyNumberFormat="1" applyFill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31" fillId="0" borderId="0" xfId="53" applyFont="1" applyAlignment="1">
      <alignment horizontal="left" vertical="top" wrapText="1"/>
    </xf>
    <xf numFmtId="0" fontId="31" fillId="0" borderId="0" xfId="53" applyAlignment="1">
      <alignment/>
    </xf>
    <xf numFmtId="0" fontId="20" fillId="0" borderId="0" xfId="53" applyFont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8" fontId="0" fillId="0" borderId="0" xfId="0" applyNumberFormat="1" applyFont="1" applyAlignment="1">
      <alignment horizontal="center" vertical="center" wrapText="1"/>
    </xf>
    <xf numFmtId="168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 horizontal="left" vertical="top" wrapText="1"/>
    </xf>
    <xf numFmtId="0" fontId="18" fillId="0" borderId="0" xfId="0" applyNumberFormat="1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18" fillId="0" borderId="18" xfId="0" applyNumberFormat="1" applyFont="1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top" wrapText="1"/>
    </xf>
    <xf numFmtId="0" fontId="18" fillId="0" borderId="20" xfId="0" applyNumberFormat="1" applyFont="1" applyBorder="1" applyAlignment="1">
      <alignment horizontal="center" vertical="center" wrapText="1"/>
    </xf>
    <xf numFmtId="168" fontId="37" fillId="0" borderId="16" xfId="0" applyNumberFormat="1" applyFont="1" applyBorder="1" applyAlignment="1">
      <alignment horizontal="center" vertical="center" wrapText="1"/>
    </xf>
    <xf numFmtId="168" fontId="37" fillId="0" borderId="21" xfId="0" applyNumberFormat="1" applyFont="1" applyBorder="1" applyAlignment="1">
      <alignment horizontal="center" vertical="center" wrapText="1"/>
    </xf>
    <xf numFmtId="168" fontId="37" fillId="0" borderId="22" xfId="0" applyNumberFormat="1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168" fontId="0" fillId="33" borderId="23" xfId="0" applyNumberFormat="1" applyFill="1" applyBorder="1" applyAlignment="1">
      <alignment horizontal="center" vertical="center"/>
    </xf>
    <xf numFmtId="168" fontId="0" fillId="33" borderId="0" xfId="0" applyNumberFormat="1" applyFill="1" applyAlignment="1">
      <alignment horizontal="center" vertical="center"/>
    </xf>
    <xf numFmtId="168" fontId="0" fillId="33" borderId="0" xfId="0" applyNumberForma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justfacts.com/" TargetMode="External" /><Relationship Id="rId3" Type="http://schemas.openxmlformats.org/officeDocument/2006/relationships/hyperlink" Target="https://www.justfact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4895850</xdr:colOff>
      <xdr:row>0</xdr:row>
      <xdr:rowOff>1104900</xdr:rowOff>
    </xdr:to>
    <xdr:pic>
      <xdr:nvPicPr>
        <xdr:cNvPr id="1" name="Picture 2" descr="JustFacts_Title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9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ustfactsdaily.com/big-money-in-politics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4"/>
  <sheetViews>
    <sheetView tabSelected="1" zoomScalePageLayoutView="0" workbookViewId="0" topLeftCell="A1">
      <selection activeCell="S652" sqref="S652"/>
    </sheetView>
  </sheetViews>
  <sheetFormatPr defaultColWidth="9.140625" defaultRowHeight="15"/>
  <cols>
    <col min="1" max="1" width="113.00390625" style="41" customWidth="1"/>
    <col min="2" max="16384" width="8.8515625" style="41" customWidth="1"/>
  </cols>
  <sheetData>
    <row r="1" ht="87" customHeight="1"/>
    <row r="2" ht="28.5">
      <c r="A2" s="44" t="s">
        <v>117</v>
      </c>
    </row>
    <row r="4" ht="28.5">
      <c r="A4" s="42" t="s">
        <v>112</v>
      </c>
    </row>
    <row r="6" ht="14.25">
      <c r="A6" s="43" t="s">
        <v>111</v>
      </c>
    </row>
    <row r="8" ht="14.25">
      <c r="A8" s="42" t="s">
        <v>113</v>
      </c>
    </row>
    <row r="10" ht="28.5">
      <c r="A10" s="42" t="s">
        <v>114</v>
      </c>
    </row>
    <row r="12" ht="14.25">
      <c r="A12" s="42" t="s">
        <v>115</v>
      </c>
    </row>
    <row r="14" ht="28.5">
      <c r="A14" s="42" t="s">
        <v>116</v>
      </c>
    </row>
  </sheetData>
  <sheetProtection selectLockedCells="1" selectUnlockedCells="1"/>
  <hyperlinks>
    <hyperlink ref="A4" location="Campaigns!A1" display="In 2015–2018, federal Republican presidential candidates, congressional candidates, and special interest groups spent a combined total of $5.5 billion."/>
    <hyperlink ref="A8" location="'Food Stamps'!A1" display="In 2015–2018, Food Stamps spent an average of $72.0 billion per year."/>
    <hyperlink ref="A10" location="Combined!A1" display="In 2015–2018, all federal candidates, political parties, special interest groups, and lobbyists spent a combined average of $6.4 billion per year."/>
    <hyperlink ref="A12" location="Combined!A1" display="In 2015–2018, Food Stamps spent 11 times more money than the entire nation spent on political campaigns and lobbying."/>
    <hyperlink ref="A14" location="Combined!A1" display="In 2015–2018, all federal welfare programs spent 109 times more money than the entire nation spent on political campaigns and lobbying."/>
    <hyperlink ref="A6" location="'NY Times'!A1" display="In 2015–2018, the New York Times corporation had revenues of $6.6 billion."/>
    <hyperlink ref="A2" r:id="rId1" display="Data and calculations for “The ‘Big Money’ in Politics Isn’t Where Politicians and the Media Claim It Is.” By James D. Agresti. Just Facts, March 21, 2019. "/>
  </hyperlinks>
  <printOptions/>
  <pageMargins left="0.7" right="0.7" top="0.75" bottom="0.75" header="0.3" footer="0.3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16.8515625" style="2" customWidth="1"/>
    <col min="2" max="4" width="16.8515625" style="3" customWidth="1"/>
    <col min="5" max="6" width="9.140625" style="3" customWidth="1"/>
    <col min="7" max="7" width="9.140625" style="4" customWidth="1"/>
    <col min="8" max="8" width="9.140625" style="7" customWidth="1"/>
    <col min="9" max="23" width="9.140625" style="1" customWidth="1"/>
    <col min="24" max="16384" width="8.8515625" style="1" customWidth="1"/>
  </cols>
  <sheetData>
    <row r="1" spans="1:10" ht="29.25" customHeight="1">
      <c r="A1" s="46" t="s">
        <v>12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60" customHeight="1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</row>
    <row r="3" spans="1:2" ht="14.25">
      <c r="A3" s="45" t="s">
        <v>0</v>
      </c>
      <c r="B3" s="45"/>
    </row>
    <row r="5" spans="1:8" s="10" customFormat="1" ht="14.25">
      <c r="A5" s="10" t="s">
        <v>2</v>
      </c>
      <c r="B5" s="9" t="s">
        <v>3</v>
      </c>
      <c r="C5" s="9" t="s">
        <v>14</v>
      </c>
      <c r="D5" s="9" t="s">
        <v>15</v>
      </c>
      <c r="E5" s="9"/>
      <c r="F5" s="9"/>
      <c r="G5" s="5"/>
      <c r="H5" s="6"/>
    </row>
    <row r="6" spans="1:5" ht="14.25">
      <c r="A6" s="17">
        <v>2015</v>
      </c>
      <c r="B6" s="47">
        <v>6511181587</v>
      </c>
      <c r="C6" s="48">
        <v>3149747621</v>
      </c>
      <c r="D6" s="48">
        <v>3056157725</v>
      </c>
      <c r="E6" s="4"/>
    </row>
    <row r="7" spans="1:4" ht="14.25">
      <c r="A7" s="17">
        <v>2016</v>
      </c>
      <c r="B7" s="47"/>
      <c r="C7" s="48"/>
      <c r="D7" s="48"/>
    </row>
    <row r="8" spans="1:5" ht="14.25">
      <c r="A8" s="17">
        <v>2017</v>
      </c>
      <c r="B8" s="47">
        <v>5725183133</v>
      </c>
      <c r="C8" s="48">
        <v>2925734354</v>
      </c>
      <c r="D8" s="48">
        <v>2400490577</v>
      </c>
      <c r="E8" s="4"/>
    </row>
    <row r="9" spans="1:4" ht="14.25">
      <c r="A9" s="17">
        <v>2018</v>
      </c>
      <c r="B9" s="47"/>
      <c r="C9" s="48"/>
      <c r="D9" s="48"/>
    </row>
    <row r="10" spans="1:5" ht="14.25">
      <c r="A10" s="10" t="s">
        <v>3</v>
      </c>
      <c r="B10" s="19">
        <f>SUM(B6:B9)</f>
        <v>12236364720</v>
      </c>
      <c r="C10" s="19">
        <f>SUM(C6:C9)</f>
        <v>6075481975</v>
      </c>
      <c r="D10" s="19">
        <f>SUM(D6:D9)</f>
        <v>5456648302</v>
      </c>
      <c r="E10" s="4"/>
    </row>
    <row r="11" spans="1:5" ht="14.25">
      <c r="A11" s="10" t="s">
        <v>103</v>
      </c>
      <c r="B11" s="19">
        <f>B10/4</f>
        <v>3059091180</v>
      </c>
      <c r="C11" s="19">
        <f>C10/4</f>
        <v>1518870493.75</v>
      </c>
      <c r="D11" s="19">
        <f>D10/4</f>
        <v>1364162075.5</v>
      </c>
      <c r="E11" s="4"/>
    </row>
  </sheetData>
  <sheetProtection/>
  <mergeCells count="9">
    <mergeCell ref="A3:B3"/>
    <mergeCell ref="A1:J1"/>
    <mergeCell ref="A2:J2"/>
    <mergeCell ref="B6:B7"/>
    <mergeCell ref="B8:B9"/>
    <mergeCell ref="C6:C7"/>
    <mergeCell ref="D6:D7"/>
    <mergeCell ref="C8:C9"/>
    <mergeCell ref="D8:D9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2" width="24.7109375" style="0" customWidth="1"/>
    <col min="8" max="8" width="8.8515625" style="0" customWidth="1"/>
  </cols>
  <sheetData>
    <row r="1" spans="1:10" ht="14.25" customHeight="1">
      <c r="A1" s="46" t="s">
        <v>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42.7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ht="14.25">
      <c r="A3" s="21" t="s">
        <v>0</v>
      </c>
    </row>
    <row r="5" spans="1:2" s="10" customFormat="1" ht="14.25">
      <c r="A5" s="10" t="s">
        <v>2</v>
      </c>
      <c r="B5" s="9" t="s">
        <v>8</v>
      </c>
    </row>
    <row r="6" spans="1:2" s="14" customFormat="1" ht="14.25">
      <c r="A6" s="17">
        <v>2015</v>
      </c>
      <c r="B6" s="18">
        <v>3220000000</v>
      </c>
    </row>
    <row r="7" spans="1:2" s="14" customFormat="1" ht="14.25">
      <c r="A7" s="17">
        <v>2016</v>
      </c>
      <c r="B7" s="16">
        <v>3160000000</v>
      </c>
    </row>
    <row r="8" spans="1:2" s="14" customFormat="1" ht="14.25">
      <c r="A8" s="17">
        <v>2017</v>
      </c>
      <c r="B8" s="16">
        <v>3370000000</v>
      </c>
    </row>
    <row r="9" spans="1:2" s="14" customFormat="1" ht="14.25">
      <c r="A9" s="17">
        <v>2018</v>
      </c>
      <c r="B9" s="16">
        <v>3420000000</v>
      </c>
    </row>
    <row r="10" spans="1:2" s="20" customFormat="1" ht="14.25">
      <c r="A10" s="10" t="s">
        <v>3</v>
      </c>
      <c r="B10" s="19">
        <f>SUM(B6:B9)</f>
        <v>13170000000</v>
      </c>
    </row>
    <row r="11" spans="1:2" s="20" customFormat="1" ht="14.25">
      <c r="A11" s="10" t="s">
        <v>103</v>
      </c>
      <c r="B11" s="19">
        <f>AVERAGE(B6:B9)</f>
        <v>3292500000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2.7109375" style="2" customWidth="1"/>
    <col min="2" max="2" width="18.7109375" style="3" customWidth="1"/>
    <col min="3" max="6" width="9.140625" style="3" customWidth="1"/>
    <col min="7" max="7" width="9.140625" style="4" customWidth="1"/>
    <col min="8" max="8" width="9.140625" style="7" customWidth="1"/>
    <col min="9" max="11" width="9.140625" style="1" customWidth="1"/>
    <col min="12" max="16384" width="8.8515625" style="1" customWidth="1"/>
  </cols>
  <sheetData>
    <row r="1" spans="1:11" ht="30" customHeight="1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4.2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ht="14.25">
      <c r="A3" s="8" t="s">
        <v>0</v>
      </c>
    </row>
    <row r="5" spans="1:2" ht="14.25">
      <c r="A5" s="10" t="s">
        <v>2</v>
      </c>
      <c r="B5" s="9" t="s">
        <v>10</v>
      </c>
    </row>
    <row r="6" spans="1:2" ht="14.25">
      <c r="A6" s="17">
        <v>2015</v>
      </c>
      <c r="B6" s="18">
        <v>1580000000</v>
      </c>
    </row>
    <row r="7" spans="1:2" ht="14.25">
      <c r="A7" s="17">
        <v>2016</v>
      </c>
      <c r="B7" s="16">
        <v>1560000000</v>
      </c>
    </row>
    <row r="8" spans="1:2" ht="14.25">
      <c r="A8" s="17">
        <v>2017</v>
      </c>
      <c r="B8" s="16">
        <v>1680000000</v>
      </c>
    </row>
    <row r="9" spans="1:2" ht="14.25">
      <c r="A9" s="17">
        <v>2018</v>
      </c>
      <c r="B9" s="16">
        <v>1750000000</v>
      </c>
    </row>
    <row r="10" spans="1:2" ht="14.25">
      <c r="A10" s="10" t="s">
        <v>3</v>
      </c>
      <c r="B10" s="19">
        <f>SUM(B6:B9)</f>
        <v>6570000000</v>
      </c>
    </row>
    <row r="11" spans="1:2" ht="14.25">
      <c r="A11" s="10" t="s">
        <v>103</v>
      </c>
      <c r="B11" s="19">
        <f>AVERAGE(B6:B9)</f>
        <v>1642500000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3.28125" style="17" customWidth="1"/>
    <col min="2" max="2" width="23.28125" style="16" customWidth="1"/>
    <col min="3" max="16384" width="8.8515625" style="14" customWidth="1"/>
  </cols>
  <sheetData>
    <row r="1" spans="1:10" ht="30" customHeight="1">
      <c r="A1" s="49" t="s">
        <v>5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29.25" customHeight="1">
      <c r="A2" s="49" t="s">
        <v>6</v>
      </c>
      <c r="B2" s="49"/>
      <c r="C2" s="49"/>
      <c r="D2" s="49"/>
      <c r="E2" s="49"/>
      <c r="F2" s="49"/>
      <c r="G2" s="49"/>
      <c r="H2" s="49"/>
      <c r="I2" s="49"/>
      <c r="J2" s="49"/>
    </row>
    <row r="3" ht="14.25">
      <c r="A3" s="15" t="s">
        <v>0</v>
      </c>
    </row>
    <row r="5" spans="1:2" s="10" customFormat="1" ht="14.25">
      <c r="A5" s="10" t="s">
        <v>2</v>
      </c>
      <c r="B5" s="9" t="s">
        <v>4</v>
      </c>
    </row>
    <row r="6" spans="1:2" ht="14.25">
      <c r="A6" s="17">
        <v>2015</v>
      </c>
      <c r="B6" s="18">
        <v>76141000000</v>
      </c>
    </row>
    <row r="7" spans="1:2" ht="14.25">
      <c r="A7" s="17">
        <v>2016</v>
      </c>
      <c r="B7" s="16">
        <v>73081000000</v>
      </c>
    </row>
    <row r="8" spans="1:2" ht="14.25">
      <c r="A8" s="17">
        <v>2017</v>
      </c>
      <c r="B8" s="16">
        <v>70147000000</v>
      </c>
    </row>
    <row r="9" spans="1:2" ht="14.25">
      <c r="A9" s="17">
        <v>2018</v>
      </c>
      <c r="B9" s="16">
        <v>68493000000</v>
      </c>
    </row>
    <row r="10" spans="1:2" s="20" customFormat="1" ht="14.25">
      <c r="A10" s="10" t="s">
        <v>3</v>
      </c>
      <c r="B10" s="19">
        <f>SUM(B6:B9)</f>
        <v>287862000000</v>
      </c>
    </row>
    <row r="11" spans="1:2" s="20" customFormat="1" ht="14.25">
      <c r="A11" s="10" t="s">
        <v>103</v>
      </c>
      <c r="B11" s="19">
        <f>AVERAGE(B6:B9)</f>
        <v>71965500000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13.7109375" style="13" customWidth="1"/>
    <col min="2" max="8" width="10.421875" style="13" customWidth="1"/>
    <col min="9" max="11" width="10.7109375" style="13" customWidth="1"/>
    <col min="12" max="13" width="14.28125" style="13" customWidth="1"/>
    <col min="14" max="14" width="10.421875" style="13" customWidth="1"/>
    <col min="15" max="15" width="12.57421875" style="13" customWidth="1"/>
    <col min="16" max="16" width="10.421875" style="13" customWidth="1"/>
    <col min="17" max="17" width="5.7109375" style="13" customWidth="1"/>
    <col min="18" max="16384" width="8.8515625" style="13" customWidth="1"/>
  </cols>
  <sheetData>
    <row r="1" spans="1:11" ht="30" customHeight="1">
      <c r="A1" s="49" t="s">
        <v>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4.25">
      <c r="A2" s="49" t="s">
        <v>100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32" customFormat="1" ht="14.25">
      <c r="A3" s="55" t="s">
        <v>0</v>
      </c>
      <c r="B3" s="55"/>
      <c r="C3" s="31"/>
      <c r="D3" s="31"/>
      <c r="E3" s="31"/>
      <c r="F3" s="31"/>
      <c r="G3" s="31"/>
      <c r="H3" s="31"/>
      <c r="I3" s="31"/>
      <c r="J3" s="31"/>
      <c r="K3" s="31"/>
    </row>
    <row r="5" spans="1:10" ht="19.5" customHeight="1">
      <c r="A5" s="56" t="s">
        <v>97</v>
      </c>
      <c r="B5" s="56"/>
      <c r="C5" s="56"/>
      <c r="D5" s="56"/>
      <c r="E5" s="56"/>
      <c r="F5" s="56"/>
      <c r="G5" s="56"/>
      <c r="H5" s="56"/>
      <c r="I5" s="56"/>
      <c r="J5" s="56"/>
    </row>
    <row r="6" spans="1:10" ht="13.5" customHeight="1">
      <c r="A6" s="57" t="s">
        <v>98</v>
      </c>
      <c r="B6" s="57"/>
      <c r="C6" s="57"/>
      <c r="D6" s="57"/>
      <c r="E6" s="57"/>
      <c r="F6" s="57"/>
      <c r="G6" s="57"/>
      <c r="H6" s="57"/>
      <c r="I6" s="57"/>
      <c r="J6" s="57"/>
    </row>
    <row r="7" spans="1:16" ht="13.5" customHeight="1">
      <c r="A7" s="58" t="s">
        <v>16</v>
      </c>
      <c r="B7" s="58" t="s">
        <v>99</v>
      </c>
      <c r="C7" s="59" t="s">
        <v>17</v>
      </c>
      <c r="D7" s="59"/>
      <c r="E7" s="59"/>
      <c r="F7" s="60" t="s">
        <v>18</v>
      </c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 ht="13.5" customHeight="1">
      <c r="A8" s="58"/>
      <c r="B8" s="58"/>
      <c r="C8" s="51" t="s">
        <v>3</v>
      </c>
      <c r="D8" s="51" t="s">
        <v>19</v>
      </c>
      <c r="E8" s="51" t="s">
        <v>20</v>
      </c>
      <c r="F8" s="51" t="s">
        <v>3</v>
      </c>
      <c r="G8" s="52" t="s">
        <v>21</v>
      </c>
      <c r="H8" s="52"/>
      <c r="I8" s="52"/>
      <c r="J8" s="52"/>
      <c r="K8" s="52"/>
      <c r="L8" s="52"/>
      <c r="M8" s="52"/>
      <c r="N8" s="52"/>
      <c r="O8" s="52"/>
      <c r="P8" s="53" t="s">
        <v>22</v>
      </c>
    </row>
    <row r="9" spans="1:16" ht="25.5" customHeight="1">
      <c r="A9" s="58"/>
      <c r="B9" s="58"/>
      <c r="C9" s="51"/>
      <c r="D9" s="51"/>
      <c r="E9" s="51"/>
      <c r="F9" s="51"/>
      <c r="G9" s="52" t="s">
        <v>3</v>
      </c>
      <c r="H9" s="53" t="s">
        <v>23</v>
      </c>
      <c r="I9" s="53"/>
      <c r="J9" s="53"/>
      <c r="K9" s="53"/>
      <c r="L9" s="53"/>
      <c r="M9" s="53"/>
      <c r="N9" s="53"/>
      <c r="O9" s="53" t="s">
        <v>24</v>
      </c>
      <c r="P9" s="53"/>
    </row>
    <row r="10" spans="1:16" ht="39.75" customHeight="1">
      <c r="A10" s="58"/>
      <c r="B10" s="58"/>
      <c r="C10" s="51"/>
      <c r="D10" s="51"/>
      <c r="E10" s="51"/>
      <c r="F10" s="51"/>
      <c r="G10" s="52"/>
      <c r="H10" s="22" t="s">
        <v>3</v>
      </c>
      <c r="I10" s="23" t="s">
        <v>25</v>
      </c>
      <c r="J10" s="24" t="s">
        <v>26</v>
      </c>
      <c r="K10" s="25" t="s">
        <v>27</v>
      </c>
      <c r="L10" s="25" t="s">
        <v>28</v>
      </c>
      <c r="M10" s="25" t="s">
        <v>101</v>
      </c>
      <c r="N10" s="25" t="s">
        <v>29</v>
      </c>
      <c r="O10" s="53"/>
      <c r="P10" s="53"/>
    </row>
    <row r="11" spans="1:16" ht="13.5" customHeight="1">
      <c r="A11" s="26" t="s">
        <v>30</v>
      </c>
      <c r="B11" s="27">
        <v>106.8</v>
      </c>
      <c r="C11" s="27">
        <v>72.1</v>
      </c>
      <c r="D11" s="27">
        <v>52.6</v>
      </c>
      <c r="E11" s="27">
        <v>19.5</v>
      </c>
      <c r="F11" s="27">
        <v>34.7</v>
      </c>
      <c r="G11" s="27">
        <v>27.9</v>
      </c>
      <c r="H11" s="27">
        <v>33.1</v>
      </c>
      <c r="I11" s="27">
        <v>14</v>
      </c>
      <c r="J11" s="28" t="s">
        <v>31</v>
      </c>
      <c r="K11" s="29">
        <v>0.1</v>
      </c>
      <c r="L11" s="29">
        <v>4.2</v>
      </c>
      <c r="M11" s="30">
        <f>K11+L11</f>
        <v>4.3</v>
      </c>
      <c r="N11" s="29">
        <v>14.7</v>
      </c>
      <c r="O11" s="29">
        <v>-5.3</v>
      </c>
      <c r="P11" s="29">
        <v>6.9</v>
      </c>
    </row>
    <row r="12" spans="1:16" ht="13.5" customHeight="1">
      <c r="A12" s="26" t="s">
        <v>32</v>
      </c>
      <c r="B12" s="27">
        <v>111.3</v>
      </c>
      <c r="C12" s="27">
        <v>75.3</v>
      </c>
      <c r="D12" s="27">
        <v>53.7</v>
      </c>
      <c r="E12" s="27">
        <v>21.6</v>
      </c>
      <c r="F12" s="27">
        <v>36</v>
      </c>
      <c r="G12" s="27">
        <v>28.3</v>
      </c>
      <c r="H12" s="27">
        <v>34.1</v>
      </c>
      <c r="I12" s="27">
        <v>15.5</v>
      </c>
      <c r="J12" s="28" t="s">
        <v>31</v>
      </c>
      <c r="K12" s="29">
        <v>0.2</v>
      </c>
      <c r="L12" s="29">
        <v>4.6</v>
      </c>
      <c r="M12" s="30">
        <f aca="true" t="shared" si="0" ref="M12:M74">K12+L12</f>
        <v>4.8</v>
      </c>
      <c r="N12" s="29">
        <v>13.9</v>
      </c>
      <c r="O12" s="29">
        <v>-5.8</v>
      </c>
      <c r="P12" s="29">
        <v>7.7</v>
      </c>
    </row>
    <row r="13" spans="1:16" ht="13.5" customHeight="1">
      <c r="A13" s="26" t="s">
        <v>33</v>
      </c>
      <c r="B13" s="27">
        <v>118.5</v>
      </c>
      <c r="C13" s="27">
        <v>79.1</v>
      </c>
      <c r="D13" s="27">
        <v>55</v>
      </c>
      <c r="E13" s="27">
        <v>24.1</v>
      </c>
      <c r="F13" s="27">
        <v>39.4</v>
      </c>
      <c r="G13" s="27">
        <v>31.2</v>
      </c>
      <c r="H13" s="27">
        <v>36.9</v>
      </c>
      <c r="I13" s="27">
        <v>16.2</v>
      </c>
      <c r="J13" s="28" t="s">
        <v>31</v>
      </c>
      <c r="K13" s="29">
        <v>0.2</v>
      </c>
      <c r="L13" s="29">
        <v>4.8</v>
      </c>
      <c r="M13" s="30">
        <f t="shared" si="0"/>
        <v>5</v>
      </c>
      <c r="N13" s="29">
        <v>15.7</v>
      </c>
      <c r="O13" s="29">
        <v>-5.7</v>
      </c>
      <c r="P13" s="29">
        <v>8.2</v>
      </c>
    </row>
    <row r="14" spans="1:16" ht="13.5" customHeight="1">
      <c r="A14" s="26" t="s">
        <v>34</v>
      </c>
      <c r="B14" s="27">
        <v>118.2</v>
      </c>
      <c r="C14" s="27">
        <v>77.8</v>
      </c>
      <c r="D14" s="27">
        <v>51</v>
      </c>
      <c r="E14" s="27">
        <v>26.8</v>
      </c>
      <c r="F14" s="27">
        <v>40.4</v>
      </c>
      <c r="G14" s="27">
        <v>31.8</v>
      </c>
      <c r="H14" s="27">
        <v>37.8</v>
      </c>
      <c r="I14" s="27">
        <v>17.1</v>
      </c>
      <c r="J14" s="28" t="s">
        <v>31</v>
      </c>
      <c r="K14" s="29">
        <v>0.3</v>
      </c>
      <c r="L14" s="29">
        <v>5</v>
      </c>
      <c r="M14" s="30">
        <f t="shared" si="0"/>
        <v>5.3</v>
      </c>
      <c r="N14" s="29">
        <v>15.5</v>
      </c>
      <c r="O14" s="29">
        <v>-5.9</v>
      </c>
      <c r="P14" s="29">
        <v>8.6</v>
      </c>
    </row>
    <row r="15" spans="1:16" ht="13.5" customHeight="1">
      <c r="A15" s="26" t="s">
        <v>35</v>
      </c>
      <c r="B15" s="27">
        <v>134.5</v>
      </c>
      <c r="C15" s="27">
        <v>90.1</v>
      </c>
      <c r="D15" s="27">
        <v>59</v>
      </c>
      <c r="E15" s="27">
        <v>31.1</v>
      </c>
      <c r="F15" s="27">
        <v>44.4</v>
      </c>
      <c r="G15" s="27">
        <v>35</v>
      </c>
      <c r="H15" s="27">
        <v>41.5</v>
      </c>
      <c r="I15" s="27">
        <v>20.3</v>
      </c>
      <c r="J15" s="28" t="s">
        <v>31</v>
      </c>
      <c r="K15" s="29">
        <v>0.8</v>
      </c>
      <c r="L15" s="29">
        <v>5</v>
      </c>
      <c r="M15" s="30">
        <f t="shared" si="0"/>
        <v>5.8</v>
      </c>
      <c r="N15" s="29">
        <v>15.5</v>
      </c>
      <c r="O15" s="29">
        <v>-6.5</v>
      </c>
      <c r="P15" s="29">
        <v>9.4</v>
      </c>
    </row>
    <row r="16" spans="1:16" ht="13.5" customHeight="1">
      <c r="A16" s="26" t="s">
        <v>36</v>
      </c>
      <c r="B16" s="27">
        <v>157.5</v>
      </c>
      <c r="C16" s="27">
        <v>106.5</v>
      </c>
      <c r="D16" s="27">
        <v>72</v>
      </c>
      <c r="E16" s="27">
        <v>34.5</v>
      </c>
      <c r="F16" s="27">
        <v>51</v>
      </c>
      <c r="G16" s="27">
        <v>40.7</v>
      </c>
      <c r="H16" s="27">
        <v>48</v>
      </c>
      <c r="I16" s="27">
        <v>21.3</v>
      </c>
      <c r="J16" s="28">
        <v>2.5</v>
      </c>
      <c r="K16" s="29">
        <v>1.2</v>
      </c>
      <c r="L16" s="29">
        <v>5</v>
      </c>
      <c r="M16" s="30">
        <f t="shared" si="0"/>
        <v>6.2</v>
      </c>
      <c r="N16" s="29">
        <v>18</v>
      </c>
      <c r="O16" s="29">
        <v>-7.3</v>
      </c>
      <c r="P16" s="29">
        <v>10.3</v>
      </c>
    </row>
    <row r="17" spans="1:16" ht="13.5" customHeight="1">
      <c r="A17" s="26" t="s">
        <v>37</v>
      </c>
      <c r="B17" s="27">
        <v>178.1</v>
      </c>
      <c r="C17" s="27">
        <v>118</v>
      </c>
      <c r="D17" s="27">
        <v>82.2</v>
      </c>
      <c r="E17" s="27">
        <v>35.8</v>
      </c>
      <c r="F17" s="27">
        <v>60.2</v>
      </c>
      <c r="G17" s="27">
        <v>49.1</v>
      </c>
      <c r="H17" s="27">
        <v>57.1</v>
      </c>
      <c r="I17" s="27">
        <v>23.3</v>
      </c>
      <c r="J17" s="28">
        <v>4.4</v>
      </c>
      <c r="K17" s="29">
        <v>1.8</v>
      </c>
      <c r="L17" s="29">
        <v>5.7</v>
      </c>
      <c r="M17" s="30">
        <f t="shared" si="0"/>
        <v>7.5</v>
      </c>
      <c r="N17" s="29">
        <v>21.9</v>
      </c>
      <c r="O17" s="29">
        <v>-8</v>
      </c>
      <c r="P17" s="29">
        <v>11.1</v>
      </c>
    </row>
    <row r="18" spans="1:16" ht="13.5" customHeight="1">
      <c r="A18" s="26" t="s">
        <v>38</v>
      </c>
      <c r="B18" s="27">
        <v>183.6</v>
      </c>
      <c r="C18" s="27">
        <v>117.3</v>
      </c>
      <c r="D18" s="27">
        <v>82.7</v>
      </c>
      <c r="E18" s="27">
        <v>34.6</v>
      </c>
      <c r="F18" s="27">
        <v>66.3</v>
      </c>
      <c r="G18" s="27">
        <v>53.6</v>
      </c>
      <c r="H18" s="27">
        <v>61.6</v>
      </c>
      <c r="I18" s="27">
        <v>26.7</v>
      </c>
      <c r="J18" s="28">
        <v>5.4</v>
      </c>
      <c r="K18" s="29">
        <v>2.3</v>
      </c>
      <c r="L18" s="29">
        <v>6.4</v>
      </c>
      <c r="M18" s="30">
        <f t="shared" si="0"/>
        <v>8.7</v>
      </c>
      <c r="N18" s="29">
        <v>20.9</v>
      </c>
      <c r="O18" s="29">
        <v>-8</v>
      </c>
      <c r="P18" s="29">
        <v>12.7</v>
      </c>
    </row>
    <row r="19" spans="1:16" ht="13.5" customHeight="1">
      <c r="A19" s="26" t="s">
        <v>39</v>
      </c>
      <c r="B19" s="27">
        <v>195.6</v>
      </c>
      <c r="C19" s="27">
        <v>120.3</v>
      </c>
      <c r="D19" s="27">
        <v>81.9</v>
      </c>
      <c r="E19" s="27">
        <v>38.3</v>
      </c>
      <c r="F19" s="27">
        <v>75.4</v>
      </c>
      <c r="G19" s="27">
        <v>61</v>
      </c>
      <c r="H19" s="27">
        <v>69.6</v>
      </c>
      <c r="I19" s="27">
        <v>29.6</v>
      </c>
      <c r="J19" s="28">
        <v>5.8</v>
      </c>
      <c r="K19" s="29">
        <v>2.7</v>
      </c>
      <c r="L19" s="29">
        <v>7.4</v>
      </c>
      <c r="M19" s="30">
        <f t="shared" si="0"/>
        <v>10.100000000000001</v>
      </c>
      <c r="N19" s="29">
        <v>24.1</v>
      </c>
      <c r="O19" s="29">
        <v>-8.6</v>
      </c>
      <c r="P19" s="29">
        <v>14.4</v>
      </c>
    </row>
    <row r="20" spans="1:16" ht="13.5" customHeight="1">
      <c r="A20" s="26" t="s">
        <v>40</v>
      </c>
      <c r="B20" s="27">
        <v>210.2</v>
      </c>
      <c r="C20" s="27">
        <v>122.5</v>
      </c>
      <c r="D20" s="27">
        <v>79</v>
      </c>
      <c r="E20" s="27">
        <v>43.5</v>
      </c>
      <c r="F20" s="27">
        <v>87.6</v>
      </c>
      <c r="G20" s="27">
        <v>72.8</v>
      </c>
      <c r="H20" s="27">
        <v>82.9</v>
      </c>
      <c r="I20" s="27">
        <v>35.1</v>
      </c>
      <c r="J20" s="28">
        <v>6.2</v>
      </c>
      <c r="K20" s="29">
        <v>3.4</v>
      </c>
      <c r="L20" s="29">
        <v>10</v>
      </c>
      <c r="M20" s="30">
        <f t="shared" si="0"/>
        <v>13.4</v>
      </c>
      <c r="N20" s="29">
        <v>28.2</v>
      </c>
      <c r="O20" s="29">
        <v>-10.1</v>
      </c>
      <c r="P20" s="29">
        <v>14.8</v>
      </c>
    </row>
    <row r="21" spans="1:16" ht="13.5" customHeight="1">
      <c r="A21" s="26" t="s">
        <v>41</v>
      </c>
      <c r="B21" s="27">
        <v>230.7</v>
      </c>
      <c r="C21" s="27">
        <v>128.5</v>
      </c>
      <c r="D21" s="27">
        <v>79.3</v>
      </c>
      <c r="E21" s="27">
        <v>49.2</v>
      </c>
      <c r="F21" s="27">
        <v>102.1</v>
      </c>
      <c r="G21" s="27">
        <v>86.7</v>
      </c>
      <c r="H21" s="27">
        <v>96.2</v>
      </c>
      <c r="I21" s="27">
        <v>39.4</v>
      </c>
      <c r="J21" s="28">
        <v>7</v>
      </c>
      <c r="K21" s="29">
        <v>4.6</v>
      </c>
      <c r="L21" s="29">
        <v>12.3</v>
      </c>
      <c r="M21" s="30">
        <f t="shared" si="0"/>
        <v>16.9</v>
      </c>
      <c r="N21" s="29">
        <v>32.9</v>
      </c>
      <c r="O21" s="29">
        <v>-9.6</v>
      </c>
      <c r="P21" s="29">
        <v>15.5</v>
      </c>
    </row>
    <row r="22" spans="1:16" ht="13.5" customHeight="1">
      <c r="A22" s="26" t="s">
        <v>42</v>
      </c>
      <c r="B22" s="27">
        <v>245.7</v>
      </c>
      <c r="C22" s="27">
        <v>130.4</v>
      </c>
      <c r="D22" s="27">
        <v>77.1</v>
      </c>
      <c r="E22" s="27">
        <v>53.3</v>
      </c>
      <c r="F22" s="27">
        <v>115.3</v>
      </c>
      <c r="G22" s="27">
        <v>98</v>
      </c>
      <c r="H22" s="27">
        <v>111.4</v>
      </c>
      <c r="I22" s="27">
        <v>48.2</v>
      </c>
      <c r="J22" s="28">
        <v>7.6</v>
      </c>
      <c r="K22" s="29">
        <v>4.6</v>
      </c>
      <c r="L22" s="29">
        <v>12.1</v>
      </c>
      <c r="M22" s="30">
        <f t="shared" si="0"/>
        <v>16.7</v>
      </c>
      <c r="N22" s="29">
        <v>38.9</v>
      </c>
      <c r="O22" s="29">
        <v>-13.4</v>
      </c>
      <c r="P22" s="29">
        <v>17.3</v>
      </c>
    </row>
    <row r="23" spans="1:16" ht="13.5" customHeight="1">
      <c r="A23" s="26" t="s">
        <v>43</v>
      </c>
      <c r="B23" s="27">
        <v>269.4</v>
      </c>
      <c r="C23" s="27">
        <v>138.2</v>
      </c>
      <c r="D23" s="27">
        <v>80.7</v>
      </c>
      <c r="E23" s="27">
        <v>57.5</v>
      </c>
      <c r="F23" s="27">
        <v>131.2</v>
      </c>
      <c r="G23" s="27">
        <v>109.7</v>
      </c>
      <c r="H23" s="27">
        <v>126.5</v>
      </c>
      <c r="I23" s="27">
        <v>55</v>
      </c>
      <c r="J23" s="28">
        <v>9</v>
      </c>
      <c r="K23" s="29">
        <v>5.8</v>
      </c>
      <c r="L23" s="29">
        <v>14.3</v>
      </c>
      <c r="M23" s="30">
        <f t="shared" si="0"/>
        <v>20.1</v>
      </c>
      <c r="N23" s="29">
        <v>42.3</v>
      </c>
      <c r="O23" s="29">
        <v>-16.7</v>
      </c>
      <c r="P23" s="29">
        <v>21.4</v>
      </c>
    </row>
    <row r="24" spans="1:16" ht="13.5" customHeight="1">
      <c r="A24" s="26" t="s">
        <v>44</v>
      </c>
      <c r="B24" s="27">
        <v>332.3</v>
      </c>
      <c r="C24" s="27">
        <v>158</v>
      </c>
      <c r="D24" s="27">
        <v>87.6</v>
      </c>
      <c r="E24" s="27">
        <v>70.3</v>
      </c>
      <c r="F24" s="27">
        <v>174.4</v>
      </c>
      <c r="G24" s="27">
        <v>151.1</v>
      </c>
      <c r="H24" s="27">
        <v>164.7</v>
      </c>
      <c r="I24" s="27">
        <v>63.6</v>
      </c>
      <c r="J24" s="28">
        <v>12.2</v>
      </c>
      <c r="K24" s="29">
        <v>6.8</v>
      </c>
      <c r="L24" s="29">
        <v>18.8</v>
      </c>
      <c r="M24" s="30">
        <f t="shared" si="0"/>
        <v>25.6</v>
      </c>
      <c r="N24" s="29">
        <v>63.3</v>
      </c>
      <c r="O24" s="29">
        <v>-13.6</v>
      </c>
      <c r="P24" s="29">
        <v>23.2</v>
      </c>
    </row>
    <row r="25" spans="1:16" ht="13.5" customHeight="1">
      <c r="A25" s="26" t="s">
        <v>45</v>
      </c>
      <c r="B25" s="27">
        <v>371.8</v>
      </c>
      <c r="C25" s="27">
        <v>175.6</v>
      </c>
      <c r="D25" s="27">
        <v>89.9</v>
      </c>
      <c r="E25" s="27">
        <v>85.7</v>
      </c>
      <c r="F25" s="27">
        <v>196.2</v>
      </c>
      <c r="G25" s="27">
        <v>169.5</v>
      </c>
      <c r="H25" s="27">
        <v>183.9</v>
      </c>
      <c r="I25" s="27">
        <v>72.7</v>
      </c>
      <c r="J25" s="28">
        <v>15</v>
      </c>
      <c r="K25" s="29">
        <v>8.6</v>
      </c>
      <c r="L25" s="29">
        <v>21.9</v>
      </c>
      <c r="M25" s="30">
        <f t="shared" si="0"/>
        <v>30.5</v>
      </c>
      <c r="N25" s="29">
        <v>65.7</v>
      </c>
      <c r="O25" s="29">
        <v>-14.4</v>
      </c>
      <c r="P25" s="29">
        <v>26.7</v>
      </c>
    </row>
    <row r="26" spans="1:16" ht="13.5" customHeight="1">
      <c r="A26" s="26" t="s">
        <v>46</v>
      </c>
      <c r="B26" s="27">
        <v>96</v>
      </c>
      <c r="C26" s="27">
        <v>48.1</v>
      </c>
      <c r="D26" s="27">
        <v>22.3</v>
      </c>
      <c r="E26" s="27">
        <v>25.7</v>
      </c>
      <c r="F26" s="27">
        <v>47.9</v>
      </c>
      <c r="G26" s="27">
        <v>41</v>
      </c>
      <c r="H26" s="27">
        <v>45.2</v>
      </c>
      <c r="I26" s="27">
        <v>19.5</v>
      </c>
      <c r="J26" s="28">
        <v>4</v>
      </c>
      <c r="K26" s="29">
        <v>2.2</v>
      </c>
      <c r="L26" s="29">
        <v>5.4</v>
      </c>
      <c r="M26" s="30">
        <f t="shared" si="0"/>
        <v>7.6000000000000005</v>
      </c>
      <c r="N26" s="29">
        <v>14.1</v>
      </c>
      <c r="O26" s="29">
        <v>-4.2</v>
      </c>
      <c r="P26" s="29">
        <v>6.9</v>
      </c>
    </row>
    <row r="27" spans="1:16" ht="13.5" customHeight="1">
      <c r="A27" s="26" t="s">
        <v>47</v>
      </c>
      <c r="B27" s="27">
        <v>409.2</v>
      </c>
      <c r="C27" s="27">
        <v>197.1</v>
      </c>
      <c r="D27" s="27">
        <v>97.5</v>
      </c>
      <c r="E27" s="27">
        <v>99.6</v>
      </c>
      <c r="F27" s="27">
        <v>212.1</v>
      </c>
      <c r="G27" s="27">
        <v>182.2</v>
      </c>
      <c r="H27" s="27">
        <v>197.1</v>
      </c>
      <c r="I27" s="27">
        <v>83.7</v>
      </c>
      <c r="J27" s="28">
        <v>18.6</v>
      </c>
      <c r="K27" s="29">
        <v>9.9</v>
      </c>
      <c r="L27" s="29">
        <v>23.4</v>
      </c>
      <c r="M27" s="30">
        <f t="shared" si="0"/>
        <v>33.3</v>
      </c>
      <c r="N27" s="29">
        <v>61.6</v>
      </c>
      <c r="O27" s="29">
        <v>-14.9</v>
      </c>
      <c r="P27" s="29">
        <v>29.9</v>
      </c>
    </row>
    <row r="28" spans="1:16" ht="13.5" customHeight="1">
      <c r="A28" s="26" t="s">
        <v>48</v>
      </c>
      <c r="B28" s="27">
        <v>458.7</v>
      </c>
      <c r="C28" s="27">
        <v>218.7</v>
      </c>
      <c r="D28" s="27">
        <v>104.6</v>
      </c>
      <c r="E28" s="27">
        <v>114.1</v>
      </c>
      <c r="F28" s="27">
        <v>240</v>
      </c>
      <c r="G28" s="27">
        <v>204.6</v>
      </c>
      <c r="H28" s="27">
        <v>220.3</v>
      </c>
      <c r="I28" s="27">
        <v>92.4</v>
      </c>
      <c r="J28" s="28">
        <v>21.8</v>
      </c>
      <c r="K28" s="29">
        <v>10.7</v>
      </c>
      <c r="L28" s="29">
        <v>24.5</v>
      </c>
      <c r="M28" s="30">
        <f t="shared" si="0"/>
        <v>35.2</v>
      </c>
      <c r="N28" s="29">
        <v>70.9</v>
      </c>
      <c r="O28" s="29">
        <v>-15.7</v>
      </c>
      <c r="P28" s="29">
        <v>35.5</v>
      </c>
    </row>
    <row r="29" spans="1:16" ht="13.5" customHeight="1">
      <c r="A29" s="26" t="s">
        <v>49</v>
      </c>
      <c r="B29" s="27">
        <v>504</v>
      </c>
      <c r="C29" s="27">
        <v>240</v>
      </c>
      <c r="D29" s="27">
        <v>116.8</v>
      </c>
      <c r="E29" s="27">
        <v>123.2</v>
      </c>
      <c r="F29" s="27">
        <v>264</v>
      </c>
      <c r="G29" s="27">
        <v>221.4</v>
      </c>
      <c r="H29" s="27">
        <v>238.9</v>
      </c>
      <c r="I29" s="27">
        <v>102.6</v>
      </c>
      <c r="J29" s="28">
        <v>25.5</v>
      </c>
      <c r="K29" s="29">
        <v>12.4</v>
      </c>
      <c r="L29" s="29">
        <v>25.9</v>
      </c>
      <c r="M29" s="30">
        <f t="shared" si="0"/>
        <v>38.3</v>
      </c>
      <c r="N29" s="29">
        <v>72.5</v>
      </c>
      <c r="O29" s="29">
        <v>-17.5</v>
      </c>
      <c r="P29" s="29">
        <v>42.6</v>
      </c>
    </row>
    <row r="30" spans="1:16" ht="13.5" customHeight="1">
      <c r="A30" s="26" t="s">
        <v>50</v>
      </c>
      <c r="B30" s="27">
        <v>590.9</v>
      </c>
      <c r="C30" s="27">
        <v>276.3</v>
      </c>
      <c r="D30" s="27">
        <v>134.6</v>
      </c>
      <c r="E30" s="27">
        <v>141.7</v>
      </c>
      <c r="F30" s="27">
        <v>314.6</v>
      </c>
      <c r="G30" s="27">
        <v>262.1</v>
      </c>
      <c r="H30" s="27">
        <v>282</v>
      </c>
      <c r="I30" s="27">
        <v>117.1</v>
      </c>
      <c r="J30" s="28">
        <v>31</v>
      </c>
      <c r="K30" s="29">
        <v>14</v>
      </c>
      <c r="L30" s="29">
        <v>31</v>
      </c>
      <c r="M30" s="30">
        <f t="shared" si="0"/>
        <v>45</v>
      </c>
      <c r="N30" s="29">
        <v>89</v>
      </c>
      <c r="O30" s="29">
        <v>-19.9</v>
      </c>
      <c r="P30" s="29">
        <v>52.5</v>
      </c>
    </row>
    <row r="31" spans="1:16" ht="13.5" customHeight="1">
      <c r="A31" s="26" t="s">
        <v>51</v>
      </c>
      <c r="B31" s="27">
        <v>678.2</v>
      </c>
      <c r="C31" s="27">
        <v>307.9</v>
      </c>
      <c r="D31" s="27">
        <v>158</v>
      </c>
      <c r="E31" s="27">
        <v>149.9</v>
      </c>
      <c r="F31" s="27">
        <v>370.3</v>
      </c>
      <c r="G31" s="27">
        <v>301.6</v>
      </c>
      <c r="H31" s="27">
        <v>329.6</v>
      </c>
      <c r="I31" s="27">
        <v>137.9</v>
      </c>
      <c r="J31" s="28">
        <v>37.9</v>
      </c>
      <c r="K31" s="29">
        <v>16.8</v>
      </c>
      <c r="L31" s="29">
        <v>35.4</v>
      </c>
      <c r="M31" s="30">
        <f t="shared" si="0"/>
        <v>52.2</v>
      </c>
      <c r="N31" s="29">
        <v>101.6</v>
      </c>
      <c r="O31" s="29">
        <v>-28</v>
      </c>
      <c r="P31" s="29">
        <v>68.8</v>
      </c>
    </row>
    <row r="32" spans="1:16" ht="13.5" customHeight="1">
      <c r="A32" s="26" t="s">
        <v>52</v>
      </c>
      <c r="B32" s="27">
        <v>745.7</v>
      </c>
      <c r="C32" s="27">
        <v>326</v>
      </c>
      <c r="D32" s="27">
        <v>185.9</v>
      </c>
      <c r="E32" s="27">
        <v>140</v>
      </c>
      <c r="F32" s="27">
        <v>419.8</v>
      </c>
      <c r="G32" s="27">
        <v>334.8</v>
      </c>
      <c r="H32" s="27">
        <v>360.9</v>
      </c>
      <c r="I32" s="27">
        <v>153.9</v>
      </c>
      <c r="J32" s="28">
        <v>45.3</v>
      </c>
      <c r="K32" s="29">
        <v>17.4</v>
      </c>
      <c r="L32" s="29">
        <v>34.8</v>
      </c>
      <c r="M32" s="30">
        <f t="shared" si="0"/>
        <v>52.199999999999996</v>
      </c>
      <c r="N32" s="29">
        <v>109.4</v>
      </c>
      <c r="O32" s="29">
        <v>-26.1</v>
      </c>
      <c r="P32" s="29">
        <v>85</v>
      </c>
    </row>
    <row r="33" spans="1:16" ht="13.5" customHeight="1">
      <c r="A33" s="26" t="s">
        <v>53</v>
      </c>
      <c r="B33" s="27">
        <v>808.4</v>
      </c>
      <c r="C33" s="27">
        <v>353.3</v>
      </c>
      <c r="D33" s="27">
        <v>209.9</v>
      </c>
      <c r="E33" s="27">
        <v>143.4</v>
      </c>
      <c r="F33" s="27">
        <v>455.1</v>
      </c>
      <c r="G33" s="27">
        <v>365.2</v>
      </c>
      <c r="H33" s="27">
        <v>399.2</v>
      </c>
      <c r="I33" s="27">
        <v>168.5</v>
      </c>
      <c r="J33" s="28">
        <v>51.2</v>
      </c>
      <c r="K33" s="29">
        <v>19</v>
      </c>
      <c r="L33" s="29">
        <v>38.3</v>
      </c>
      <c r="M33" s="30">
        <f t="shared" si="0"/>
        <v>57.3</v>
      </c>
      <c r="N33" s="29">
        <v>122.2</v>
      </c>
      <c r="O33" s="29">
        <v>-34</v>
      </c>
      <c r="P33" s="29">
        <v>89.8</v>
      </c>
    </row>
    <row r="34" spans="1:16" ht="13.5" customHeight="1">
      <c r="A34" s="26" t="s">
        <v>54</v>
      </c>
      <c r="B34" s="27">
        <v>851.8</v>
      </c>
      <c r="C34" s="27">
        <v>379.4</v>
      </c>
      <c r="D34" s="27">
        <v>228</v>
      </c>
      <c r="E34" s="27">
        <v>151.4</v>
      </c>
      <c r="F34" s="27">
        <v>472.4</v>
      </c>
      <c r="G34" s="27">
        <v>361.3</v>
      </c>
      <c r="H34" s="27">
        <v>393.2</v>
      </c>
      <c r="I34" s="27">
        <v>176.1</v>
      </c>
      <c r="J34" s="28">
        <v>56</v>
      </c>
      <c r="K34" s="29">
        <v>20.1</v>
      </c>
      <c r="L34" s="29">
        <v>38.6</v>
      </c>
      <c r="M34" s="30">
        <f t="shared" si="0"/>
        <v>58.7</v>
      </c>
      <c r="N34" s="29">
        <v>102.5</v>
      </c>
      <c r="O34" s="29">
        <v>-32</v>
      </c>
      <c r="P34" s="29">
        <v>111.1</v>
      </c>
    </row>
    <row r="35" spans="1:16" ht="13.5" customHeight="1">
      <c r="A35" s="26" t="s">
        <v>55</v>
      </c>
      <c r="B35" s="27">
        <v>946.3</v>
      </c>
      <c r="C35" s="27">
        <v>415.8</v>
      </c>
      <c r="D35" s="27">
        <v>253.1</v>
      </c>
      <c r="E35" s="27">
        <v>162.7</v>
      </c>
      <c r="F35" s="27">
        <v>530.6</v>
      </c>
      <c r="G35" s="27">
        <v>401.1</v>
      </c>
      <c r="H35" s="27">
        <v>433.8</v>
      </c>
      <c r="I35" s="27">
        <v>186.4</v>
      </c>
      <c r="J35" s="28">
        <v>64.1</v>
      </c>
      <c r="K35" s="29">
        <v>22.7</v>
      </c>
      <c r="L35" s="29">
        <v>40.3</v>
      </c>
      <c r="M35" s="30">
        <f t="shared" si="0"/>
        <v>63</v>
      </c>
      <c r="N35" s="29">
        <v>120.3</v>
      </c>
      <c r="O35" s="29">
        <v>-32.7</v>
      </c>
      <c r="P35" s="29">
        <v>129.5</v>
      </c>
    </row>
    <row r="36" spans="1:16" ht="13.5" customHeight="1">
      <c r="A36" s="26" t="s">
        <v>56</v>
      </c>
      <c r="B36" s="27">
        <v>990.4</v>
      </c>
      <c r="C36" s="27">
        <v>438.5</v>
      </c>
      <c r="D36" s="27">
        <v>273.8</v>
      </c>
      <c r="E36" s="27">
        <v>164.7</v>
      </c>
      <c r="F36" s="27">
        <v>551.9</v>
      </c>
      <c r="G36" s="27">
        <v>415.8</v>
      </c>
      <c r="H36" s="27">
        <v>448.9</v>
      </c>
      <c r="I36" s="27">
        <v>196.5</v>
      </c>
      <c r="J36" s="28">
        <v>68.4</v>
      </c>
      <c r="K36" s="29">
        <v>25</v>
      </c>
      <c r="L36" s="29">
        <v>41.9</v>
      </c>
      <c r="M36" s="30">
        <f t="shared" si="0"/>
        <v>66.9</v>
      </c>
      <c r="N36" s="29">
        <v>116.9</v>
      </c>
      <c r="O36" s="29">
        <v>-33</v>
      </c>
      <c r="P36" s="29">
        <v>136</v>
      </c>
    </row>
    <row r="37" spans="1:16" ht="13.5" customHeight="1">
      <c r="A37" s="26" t="s">
        <v>57</v>
      </c>
      <c r="B37" s="27">
        <v>1004</v>
      </c>
      <c r="C37" s="27">
        <v>444.2</v>
      </c>
      <c r="D37" s="27">
        <v>282.5</v>
      </c>
      <c r="E37" s="27">
        <v>161.6</v>
      </c>
      <c r="F37" s="27">
        <v>559.9</v>
      </c>
      <c r="G37" s="27">
        <v>421.2</v>
      </c>
      <c r="H37" s="27">
        <v>463.6</v>
      </c>
      <c r="I37" s="27">
        <v>205.1</v>
      </c>
      <c r="J37" s="28">
        <v>73.4</v>
      </c>
      <c r="K37" s="29">
        <v>27.4</v>
      </c>
      <c r="L37" s="29">
        <v>43.3</v>
      </c>
      <c r="M37" s="30">
        <f t="shared" si="0"/>
        <v>70.69999999999999</v>
      </c>
      <c r="N37" s="29">
        <v>114.3</v>
      </c>
      <c r="O37" s="29">
        <v>-42.3</v>
      </c>
      <c r="P37" s="29">
        <v>138.6</v>
      </c>
    </row>
    <row r="38" spans="1:16" ht="13.5" customHeight="1">
      <c r="A38" s="26" t="s">
        <v>58</v>
      </c>
      <c r="B38" s="27">
        <v>1064.4</v>
      </c>
      <c r="C38" s="27">
        <v>464.4</v>
      </c>
      <c r="D38" s="27">
        <v>290.9</v>
      </c>
      <c r="E38" s="27">
        <v>173.5</v>
      </c>
      <c r="F38" s="27">
        <v>600</v>
      </c>
      <c r="G38" s="27">
        <v>448.2</v>
      </c>
      <c r="H38" s="27">
        <v>492.9</v>
      </c>
      <c r="I38" s="27">
        <v>216.8</v>
      </c>
      <c r="J38" s="28">
        <v>76.9</v>
      </c>
      <c r="K38" s="29">
        <v>30.5</v>
      </c>
      <c r="L38" s="29">
        <v>47.6</v>
      </c>
      <c r="M38" s="30">
        <f t="shared" si="0"/>
        <v>78.1</v>
      </c>
      <c r="N38" s="29">
        <v>121.1</v>
      </c>
      <c r="O38" s="29">
        <v>-44.7</v>
      </c>
      <c r="P38" s="29">
        <v>151.8</v>
      </c>
    </row>
    <row r="39" spans="1:16" ht="13.5" customHeight="1">
      <c r="A39" s="26" t="s">
        <v>59</v>
      </c>
      <c r="B39" s="27">
        <v>1143.7</v>
      </c>
      <c r="C39" s="27">
        <v>488.8</v>
      </c>
      <c r="D39" s="27">
        <v>304</v>
      </c>
      <c r="E39" s="27">
        <v>184.8</v>
      </c>
      <c r="F39" s="27">
        <v>654.9</v>
      </c>
      <c r="G39" s="27">
        <v>485.9</v>
      </c>
      <c r="H39" s="27">
        <v>530.2</v>
      </c>
      <c r="I39" s="27">
        <v>230.4</v>
      </c>
      <c r="J39" s="28">
        <v>82.7</v>
      </c>
      <c r="K39" s="29">
        <v>34.6</v>
      </c>
      <c r="L39" s="29">
        <v>50.8</v>
      </c>
      <c r="M39" s="30">
        <f t="shared" si="0"/>
        <v>85.4</v>
      </c>
      <c r="N39" s="29">
        <v>131.7</v>
      </c>
      <c r="O39" s="29">
        <v>-44.3</v>
      </c>
      <c r="P39" s="29">
        <v>169</v>
      </c>
    </row>
    <row r="40" spans="1:16" ht="13.5" customHeight="1">
      <c r="A40" s="26" t="s">
        <v>60</v>
      </c>
      <c r="B40" s="27">
        <v>1253</v>
      </c>
      <c r="C40" s="27">
        <v>500.6</v>
      </c>
      <c r="D40" s="27">
        <v>300.1</v>
      </c>
      <c r="E40" s="27">
        <v>200.4</v>
      </c>
      <c r="F40" s="27">
        <v>752.4</v>
      </c>
      <c r="G40" s="27">
        <v>568.1</v>
      </c>
      <c r="H40" s="27">
        <v>604.8</v>
      </c>
      <c r="I40" s="27">
        <v>246.5</v>
      </c>
      <c r="J40" s="28">
        <v>95.8</v>
      </c>
      <c r="K40" s="29">
        <v>41.1</v>
      </c>
      <c r="L40" s="29">
        <v>54.6</v>
      </c>
      <c r="M40" s="30">
        <f t="shared" si="0"/>
        <v>95.7</v>
      </c>
      <c r="N40" s="29">
        <v>166.8</v>
      </c>
      <c r="O40" s="29">
        <v>-36.7</v>
      </c>
      <c r="P40" s="29">
        <v>184.3</v>
      </c>
    </row>
    <row r="41" spans="1:16" ht="13.5" customHeight="1">
      <c r="A41" s="26" t="s">
        <v>61</v>
      </c>
      <c r="B41" s="27">
        <v>1324.2</v>
      </c>
      <c r="C41" s="27">
        <v>533.3</v>
      </c>
      <c r="D41" s="27">
        <v>319.7</v>
      </c>
      <c r="E41" s="27">
        <v>213.6</v>
      </c>
      <c r="F41" s="27">
        <v>790.9</v>
      </c>
      <c r="G41" s="27">
        <v>596.5</v>
      </c>
      <c r="H41" s="27">
        <v>635.9</v>
      </c>
      <c r="I41" s="27">
        <v>266.8</v>
      </c>
      <c r="J41" s="28">
        <v>102</v>
      </c>
      <c r="K41" s="29">
        <v>52.5</v>
      </c>
      <c r="L41" s="29">
        <v>64.8</v>
      </c>
      <c r="M41" s="30">
        <f t="shared" si="0"/>
        <v>117.3</v>
      </c>
      <c r="N41" s="29">
        <v>149.7</v>
      </c>
      <c r="O41" s="29">
        <v>-39.4</v>
      </c>
      <c r="P41" s="29">
        <v>194.4</v>
      </c>
    </row>
    <row r="42" spans="1:16" ht="13.5" customHeight="1">
      <c r="A42" s="26" t="s">
        <v>62</v>
      </c>
      <c r="B42" s="27">
        <v>1381.5</v>
      </c>
      <c r="C42" s="27">
        <v>533.8</v>
      </c>
      <c r="D42" s="27">
        <v>302.6</v>
      </c>
      <c r="E42" s="27">
        <v>231.2</v>
      </c>
      <c r="F42" s="27">
        <v>847.7</v>
      </c>
      <c r="G42" s="27">
        <v>648.4</v>
      </c>
      <c r="H42" s="27">
        <v>687.7</v>
      </c>
      <c r="I42" s="27">
        <v>285.2</v>
      </c>
      <c r="J42" s="28">
        <v>116.2</v>
      </c>
      <c r="K42" s="29">
        <v>67.8</v>
      </c>
      <c r="L42" s="29">
        <v>75.8</v>
      </c>
      <c r="M42" s="30">
        <f t="shared" si="0"/>
        <v>143.6</v>
      </c>
      <c r="N42" s="29">
        <v>142.7</v>
      </c>
      <c r="O42" s="29">
        <v>-39.3</v>
      </c>
      <c r="P42" s="29">
        <v>199.3</v>
      </c>
    </row>
    <row r="43" spans="1:16" ht="13.5" customHeight="1">
      <c r="A43" s="26" t="s">
        <v>63</v>
      </c>
      <c r="B43" s="27">
        <v>1409.4</v>
      </c>
      <c r="C43" s="27">
        <v>539.8</v>
      </c>
      <c r="D43" s="27">
        <v>292.4</v>
      </c>
      <c r="E43" s="27">
        <v>247.3</v>
      </c>
      <c r="F43" s="27">
        <v>869.6</v>
      </c>
      <c r="G43" s="27">
        <v>670.9</v>
      </c>
      <c r="H43" s="27">
        <v>708.3</v>
      </c>
      <c r="I43" s="27">
        <v>302</v>
      </c>
      <c r="J43" s="28">
        <v>127.9</v>
      </c>
      <c r="K43" s="29">
        <v>75.8</v>
      </c>
      <c r="L43" s="29">
        <v>83.3</v>
      </c>
      <c r="M43" s="30">
        <f t="shared" si="0"/>
        <v>159.1</v>
      </c>
      <c r="N43" s="29">
        <v>119.3</v>
      </c>
      <c r="O43" s="29">
        <v>-37.4</v>
      </c>
      <c r="P43" s="29">
        <v>198.7</v>
      </c>
    </row>
    <row r="44" spans="1:16" ht="13.5" customHeight="1">
      <c r="A44" s="26" t="s">
        <v>64</v>
      </c>
      <c r="B44" s="27">
        <v>1461.8</v>
      </c>
      <c r="C44" s="27">
        <v>541.3</v>
      </c>
      <c r="D44" s="27">
        <v>282.3</v>
      </c>
      <c r="E44" s="27">
        <v>259.1</v>
      </c>
      <c r="F44" s="27">
        <v>920.4</v>
      </c>
      <c r="G44" s="27">
        <v>717.5</v>
      </c>
      <c r="H44" s="27">
        <v>755.3</v>
      </c>
      <c r="I44" s="27">
        <v>316.9</v>
      </c>
      <c r="J44" s="28">
        <v>141.8</v>
      </c>
      <c r="K44" s="29">
        <v>82</v>
      </c>
      <c r="L44" s="29">
        <v>91.3</v>
      </c>
      <c r="M44" s="30">
        <f t="shared" si="0"/>
        <v>173.3</v>
      </c>
      <c r="N44" s="29">
        <v>123.1</v>
      </c>
      <c r="O44" s="29">
        <v>-37.8</v>
      </c>
      <c r="P44" s="29">
        <v>202.9</v>
      </c>
    </row>
    <row r="45" spans="1:16" ht="13.5" customHeight="1">
      <c r="A45" s="26" t="s">
        <v>65</v>
      </c>
      <c r="B45" s="27">
        <v>1515.7</v>
      </c>
      <c r="C45" s="27">
        <v>544.8</v>
      </c>
      <c r="D45" s="27">
        <v>273.6</v>
      </c>
      <c r="E45" s="27">
        <v>271.2</v>
      </c>
      <c r="F45" s="27">
        <v>971</v>
      </c>
      <c r="G45" s="27">
        <v>738.8</v>
      </c>
      <c r="H45" s="27">
        <v>783.3</v>
      </c>
      <c r="I45" s="27">
        <v>333.3</v>
      </c>
      <c r="J45" s="28">
        <v>156.9</v>
      </c>
      <c r="K45" s="29">
        <v>89.1</v>
      </c>
      <c r="L45" s="29">
        <v>95.8</v>
      </c>
      <c r="M45" s="30">
        <f t="shared" si="0"/>
        <v>184.89999999999998</v>
      </c>
      <c r="N45" s="29">
        <v>108.2</v>
      </c>
      <c r="O45" s="29">
        <v>-44.5</v>
      </c>
      <c r="P45" s="29">
        <v>232.1</v>
      </c>
    </row>
    <row r="46" spans="1:16" ht="13.5" customHeight="1">
      <c r="A46" s="26" t="s">
        <v>66</v>
      </c>
      <c r="B46" s="27">
        <v>1560.5</v>
      </c>
      <c r="C46" s="27">
        <v>532.7</v>
      </c>
      <c r="D46" s="27">
        <v>266</v>
      </c>
      <c r="E46" s="27">
        <v>266.8</v>
      </c>
      <c r="F46" s="27">
        <v>1027.8</v>
      </c>
      <c r="G46" s="27">
        <v>786.7</v>
      </c>
      <c r="H46" s="27">
        <v>824.3</v>
      </c>
      <c r="I46" s="27">
        <v>347.1</v>
      </c>
      <c r="J46" s="28">
        <v>171.3</v>
      </c>
      <c r="K46" s="29">
        <v>92</v>
      </c>
      <c r="L46" s="29">
        <v>99.2</v>
      </c>
      <c r="M46" s="30">
        <f t="shared" si="0"/>
        <v>191.2</v>
      </c>
      <c r="N46" s="29">
        <v>114.8</v>
      </c>
      <c r="O46" s="29">
        <v>-37.6</v>
      </c>
      <c r="P46" s="29">
        <v>241.1</v>
      </c>
    </row>
    <row r="47" spans="1:16" ht="13.5" customHeight="1">
      <c r="A47" s="26" t="s">
        <v>67</v>
      </c>
      <c r="B47" s="27">
        <v>1601.1</v>
      </c>
      <c r="C47" s="27">
        <v>547</v>
      </c>
      <c r="D47" s="27">
        <v>271.7</v>
      </c>
      <c r="E47" s="27">
        <v>275.4</v>
      </c>
      <c r="F47" s="27">
        <v>1054.1</v>
      </c>
      <c r="G47" s="27">
        <v>810.1</v>
      </c>
      <c r="H47" s="27">
        <v>860.1</v>
      </c>
      <c r="I47" s="27">
        <v>362.3</v>
      </c>
      <c r="J47" s="28">
        <v>187.4</v>
      </c>
      <c r="K47" s="29">
        <v>95.6</v>
      </c>
      <c r="L47" s="29">
        <v>102.6</v>
      </c>
      <c r="M47" s="30">
        <f t="shared" si="0"/>
        <v>198.2</v>
      </c>
      <c r="N47" s="29">
        <v>112.2</v>
      </c>
      <c r="O47" s="29">
        <v>-50</v>
      </c>
      <c r="P47" s="29">
        <v>244</v>
      </c>
    </row>
    <row r="48" spans="1:16" ht="13.5" customHeight="1">
      <c r="A48" s="26" t="s">
        <v>68</v>
      </c>
      <c r="B48" s="27">
        <v>1652.5</v>
      </c>
      <c r="C48" s="27">
        <v>552</v>
      </c>
      <c r="D48" s="27">
        <v>270.2</v>
      </c>
      <c r="E48" s="27">
        <v>281.7</v>
      </c>
      <c r="F48" s="27">
        <v>1100.5</v>
      </c>
      <c r="G48" s="27">
        <v>859.3</v>
      </c>
      <c r="H48" s="27">
        <v>906.5</v>
      </c>
      <c r="I48" s="27">
        <v>376.1</v>
      </c>
      <c r="J48" s="28">
        <v>190.2</v>
      </c>
      <c r="K48" s="29">
        <v>101.2</v>
      </c>
      <c r="L48" s="29">
        <v>103.7</v>
      </c>
      <c r="M48" s="30">
        <f t="shared" si="0"/>
        <v>204.9</v>
      </c>
      <c r="N48" s="29">
        <v>135.2</v>
      </c>
      <c r="O48" s="29">
        <v>-47.2</v>
      </c>
      <c r="P48" s="29">
        <v>241.1</v>
      </c>
    </row>
    <row r="49" spans="1:16" ht="13.5" customHeight="1">
      <c r="A49" s="26" t="s">
        <v>69</v>
      </c>
      <c r="B49" s="27">
        <v>1701.8</v>
      </c>
      <c r="C49" s="27">
        <v>572.1</v>
      </c>
      <c r="D49" s="27">
        <v>275.5</v>
      </c>
      <c r="E49" s="27">
        <v>296.6</v>
      </c>
      <c r="F49" s="27">
        <v>1129.7</v>
      </c>
      <c r="G49" s="27">
        <v>900</v>
      </c>
      <c r="H49" s="27">
        <v>940.4</v>
      </c>
      <c r="I49" s="27">
        <v>387</v>
      </c>
      <c r="J49" s="28">
        <v>187.7</v>
      </c>
      <c r="K49" s="29">
        <v>108</v>
      </c>
      <c r="L49" s="29">
        <v>109.1</v>
      </c>
      <c r="M49" s="30">
        <f t="shared" si="0"/>
        <v>217.1</v>
      </c>
      <c r="N49" s="29">
        <v>148.6</v>
      </c>
      <c r="O49" s="29">
        <v>-40.4</v>
      </c>
      <c r="P49" s="29">
        <v>229.8</v>
      </c>
    </row>
    <row r="50" spans="1:16" ht="13.5" customHeight="1">
      <c r="A50" s="26" t="s">
        <v>70</v>
      </c>
      <c r="B50" s="27">
        <v>1789</v>
      </c>
      <c r="C50" s="27">
        <v>614.6</v>
      </c>
      <c r="D50" s="27">
        <v>295</v>
      </c>
      <c r="E50" s="27">
        <v>319.7</v>
      </c>
      <c r="F50" s="27">
        <v>1174.3</v>
      </c>
      <c r="G50" s="27">
        <v>951.4</v>
      </c>
      <c r="H50" s="27">
        <v>994</v>
      </c>
      <c r="I50" s="27">
        <v>406</v>
      </c>
      <c r="J50" s="28">
        <v>194.1</v>
      </c>
      <c r="K50" s="29">
        <v>117.9</v>
      </c>
      <c r="L50" s="29">
        <v>114.8</v>
      </c>
      <c r="M50" s="30">
        <f t="shared" si="0"/>
        <v>232.7</v>
      </c>
      <c r="N50" s="29">
        <v>161</v>
      </c>
      <c r="O50" s="29">
        <v>-42.6</v>
      </c>
      <c r="P50" s="29">
        <v>222.9</v>
      </c>
    </row>
    <row r="51" spans="1:16" ht="13.5" customHeight="1">
      <c r="A51" s="26" t="s">
        <v>71</v>
      </c>
      <c r="B51" s="27">
        <v>1862.8</v>
      </c>
      <c r="C51" s="27">
        <v>649</v>
      </c>
      <c r="D51" s="27">
        <v>306.1</v>
      </c>
      <c r="E51" s="27">
        <v>343</v>
      </c>
      <c r="F51" s="27">
        <v>1213.8</v>
      </c>
      <c r="G51" s="27">
        <v>1007.6</v>
      </c>
      <c r="H51" s="27">
        <v>1054.6</v>
      </c>
      <c r="I51" s="27">
        <v>429.4</v>
      </c>
      <c r="J51" s="28">
        <v>214.1</v>
      </c>
      <c r="K51" s="29">
        <v>129.4</v>
      </c>
      <c r="L51" s="29">
        <v>118.9</v>
      </c>
      <c r="M51" s="30">
        <f t="shared" si="0"/>
        <v>248.3</v>
      </c>
      <c r="N51" s="29">
        <v>162.9</v>
      </c>
      <c r="O51" s="29">
        <v>-47</v>
      </c>
      <c r="P51" s="29">
        <v>206.2</v>
      </c>
    </row>
    <row r="52" spans="1:16" ht="13.5" customHeight="1">
      <c r="A52" s="26" t="s">
        <v>72</v>
      </c>
      <c r="B52" s="27">
        <v>2010.9</v>
      </c>
      <c r="C52" s="27">
        <v>734</v>
      </c>
      <c r="D52" s="27">
        <v>349</v>
      </c>
      <c r="E52" s="27">
        <v>385</v>
      </c>
      <c r="F52" s="27">
        <v>1276.9</v>
      </c>
      <c r="G52" s="27">
        <v>1106</v>
      </c>
      <c r="H52" s="27">
        <v>1153.4</v>
      </c>
      <c r="I52" s="27">
        <v>452.1</v>
      </c>
      <c r="J52" s="28">
        <v>227.7</v>
      </c>
      <c r="K52" s="29">
        <v>147.5</v>
      </c>
      <c r="L52" s="29">
        <v>133.5</v>
      </c>
      <c r="M52" s="30">
        <f t="shared" si="0"/>
        <v>281</v>
      </c>
      <c r="N52" s="29">
        <v>192.6</v>
      </c>
      <c r="O52" s="29">
        <v>-47.4</v>
      </c>
      <c r="P52" s="29">
        <v>170.9</v>
      </c>
    </row>
    <row r="53" spans="1:16" ht="13.5" customHeight="1">
      <c r="A53" s="26" t="s">
        <v>73</v>
      </c>
      <c r="B53" s="27">
        <v>2159.9</v>
      </c>
      <c r="C53" s="27">
        <v>824.3</v>
      </c>
      <c r="D53" s="27">
        <v>404.9</v>
      </c>
      <c r="E53" s="27">
        <v>419.4</v>
      </c>
      <c r="F53" s="27">
        <v>1335.6</v>
      </c>
      <c r="G53" s="27">
        <v>1182.5</v>
      </c>
      <c r="H53" s="27">
        <v>1236.9</v>
      </c>
      <c r="I53" s="27">
        <v>470.5</v>
      </c>
      <c r="J53" s="28">
        <v>245.7</v>
      </c>
      <c r="K53" s="29">
        <v>160.7</v>
      </c>
      <c r="L53" s="29">
        <v>146.1</v>
      </c>
      <c r="M53" s="30">
        <f t="shared" si="0"/>
        <v>306.79999999999995</v>
      </c>
      <c r="N53" s="29">
        <v>213.9</v>
      </c>
      <c r="O53" s="29">
        <v>-54.4</v>
      </c>
      <c r="P53" s="29">
        <v>153.1</v>
      </c>
    </row>
    <row r="54" spans="1:16" ht="13.5" customHeight="1">
      <c r="A54" s="26" t="s">
        <v>74</v>
      </c>
      <c r="B54" s="27">
        <v>2292.8</v>
      </c>
      <c r="C54" s="27">
        <v>895.1</v>
      </c>
      <c r="D54" s="27">
        <v>454.1</v>
      </c>
      <c r="E54" s="27">
        <v>441</v>
      </c>
      <c r="F54" s="27">
        <v>1397.8</v>
      </c>
      <c r="G54" s="27">
        <v>1237.5</v>
      </c>
      <c r="H54" s="27">
        <v>1296.1</v>
      </c>
      <c r="I54" s="27">
        <v>491.5</v>
      </c>
      <c r="J54" s="28">
        <v>264.9</v>
      </c>
      <c r="K54" s="29">
        <v>176.2</v>
      </c>
      <c r="L54" s="29">
        <v>152.6</v>
      </c>
      <c r="M54" s="30">
        <f t="shared" si="0"/>
        <v>328.79999999999995</v>
      </c>
      <c r="N54" s="29">
        <v>210.8</v>
      </c>
      <c r="O54" s="29">
        <v>-58.5</v>
      </c>
      <c r="P54" s="29">
        <v>160.2</v>
      </c>
    </row>
    <row r="55" spans="1:16" ht="13.5" customHeight="1">
      <c r="A55" s="26" t="s">
        <v>75</v>
      </c>
      <c r="B55" s="27">
        <v>2472</v>
      </c>
      <c r="C55" s="27">
        <v>968.5</v>
      </c>
      <c r="D55" s="27">
        <v>493.6</v>
      </c>
      <c r="E55" s="27">
        <v>474.9</v>
      </c>
      <c r="F55" s="27">
        <v>1503.4</v>
      </c>
      <c r="G55" s="27">
        <v>1319.4</v>
      </c>
      <c r="H55" s="27">
        <v>1384.7</v>
      </c>
      <c r="I55" s="27">
        <v>518.7</v>
      </c>
      <c r="J55" s="28">
        <v>294.3</v>
      </c>
      <c r="K55" s="29">
        <v>181.7</v>
      </c>
      <c r="L55" s="29">
        <v>169.4</v>
      </c>
      <c r="M55" s="30">
        <f t="shared" si="0"/>
        <v>351.1</v>
      </c>
      <c r="N55" s="29">
        <v>220.5</v>
      </c>
      <c r="O55" s="29">
        <v>-65.2</v>
      </c>
      <c r="P55" s="29">
        <v>184</v>
      </c>
    </row>
    <row r="56" spans="1:16" ht="13.5" customHeight="1">
      <c r="A56" s="26" t="s">
        <v>76</v>
      </c>
      <c r="B56" s="27">
        <v>2655</v>
      </c>
      <c r="C56" s="27">
        <v>1016.6</v>
      </c>
      <c r="D56" s="27">
        <v>520</v>
      </c>
      <c r="E56" s="27">
        <v>496.7</v>
      </c>
      <c r="F56" s="27">
        <v>1638.4</v>
      </c>
      <c r="G56" s="27">
        <v>1411.8</v>
      </c>
      <c r="H56" s="27">
        <v>1480.1</v>
      </c>
      <c r="I56" s="27">
        <v>543.9</v>
      </c>
      <c r="J56" s="28">
        <v>324.9</v>
      </c>
      <c r="K56" s="29">
        <v>180.6</v>
      </c>
      <c r="L56" s="29">
        <v>173.9</v>
      </c>
      <c r="M56" s="30">
        <f t="shared" si="0"/>
        <v>354.5</v>
      </c>
      <c r="N56" s="29">
        <v>256.8</v>
      </c>
      <c r="O56" s="29">
        <v>-68.2</v>
      </c>
      <c r="P56" s="29">
        <v>226.6</v>
      </c>
    </row>
    <row r="57" spans="1:16" ht="13.5" customHeight="1">
      <c r="A57" s="26" t="s">
        <v>77</v>
      </c>
      <c r="B57" s="27">
        <v>2728.7</v>
      </c>
      <c r="C57" s="27">
        <v>1041.6</v>
      </c>
      <c r="D57" s="27">
        <v>547.9</v>
      </c>
      <c r="E57" s="27">
        <v>493.7</v>
      </c>
      <c r="F57" s="27">
        <v>1687.1</v>
      </c>
      <c r="G57" s="27">
        <v>1450</v>
      </c>
      <c r="H57" s="27">
        <v>1532.2</v>
      </c>
      <c r="I57" s="27">
        <v>581.4</v>
      </c>
      <c r="J57" s="28">
        <v>370.8</v>
      </c>
      <c r="K57" s="29">
        <v>190.6</v>
      </c>
      <c r="L57" s="29">
        <v>176.1</v>
      </c>
      <c r="M57" s="30">
        <f t="shared" si="0"/>
        <v>366.7</v>
      </c>
      <c r="N57" s="29">
        <v>213.3</v>
      </c>
      <c r="O57" s="29">
        <v>-82.2</v>
      </c>
      <c r="P57" s="29">
        <v>237.1</v>
      </c>
    </row>
    <row r="58" spans="1:16" ht="13.5" customHeight="1">
      <c r="A58" s="26" t="s">
        <v>78</v>
      </c>
      <c r="B58" s="27">
        <v>2982.5</v>
      </c>
      <c r="C58" s="27">
        <v>1134.9</v>
      </c>
      <c r="D58" s="27">
        <v>612.4</v>
      </c>
      <c r="E58" s="27">
        <v>522.4</v>
      </c>
      <c r="F58" s="27">
        <v>1847.7</v>
      </c>
      <c r="G58" s="27">
        <v>1594.9</v>
      </c>
      <c r="H58" s="27">
        <v>1681.1</v>
      </c>
      <c r="I58" s="27">
        <v>612.1</v>
      </c>
      <c r="J58" s="28">
        <v>385.8</v>
      </c>
      <c r="K58" s="29">
        <v>201.4</v>
      </c>
      <c r="L58" s="29">
        <v>225.1</v>
      </c>
      <c r="M58" s="30">
        <f t="shared" si="0"/>
        <v>426.5</v>
      </c>
      <c r="N58" s="29">
        <v>256.7</v>
      </c>
      <c r="O58" s="29">
        <v>-86.2</v>
      </c>
      <c r="P58" s="29">
        <v>252.8</v>
      </c>
    </row>
    <row r="59" spans="1:16" ht="13.5" customHeight="1">
      <c r="A59" s="26" t="s">
        <v>79</v>
      </c>
      <c r="B59" s="27">
        <v>3517.7</v>
      </c>
      <c r="C59" s="27">
        <v>1237.5</v>
      </c>
      <c r="D59" s="27">
        <v>656.7</v>
      </c>
      <c r="E59" s="27">
        <v>580.8</v>
      </c>
      <c r="F59" s="27">
        <v>2280.1</v>
      </c>
      <c r="G59" s="27">
        <v>2093.2</v>
      </c>
      <c r="H59" s="27">
        <v>2185.9</v>
      </c>
      <c r="I59" s="27">
        <v>677.7</v>
      </c>
      <c r="J59" s="28">
        <v>425.1</v>
      </c>
      <c r="K59" s="29">
        <v>250.9</v>
      </c>
      <c r="L59" s="29">
        <v>239.6</v>
      </c>
      <c r="M59" s="30">
        <f t="shared" si="0"/>
        <v>490.5</v>
      </c>
      <c r="N59" s="29">
        <v>592.5</v>
      </c>
      <c r="O59" s="29">
        <v>-92.6</v>
      </c>
      <c r="P59" s="29">
        <v>186.9</v>
      </c>
    </row>
    <row r="60" spans="1:16" ht="13.5" customHeight="1">
      <c r="A60" s="26" t="s">
        <v>80</v>
      </c>
      <c r="B60" s="27">
        <v>3457.1</v>
      </c>
      <c r="C60" s="27">
        <v>1347.2</v>
      </c>
      <c r="D60" s="27">
        <v>688.9</v>
      </c>
      <c r="E60" s="27">
        <v>658.3</v>
      </c>
      <c r="F60" s="27">
        <v>2109.9</v>
      </c>
      <c r="G60" s="27">
        <v>1913.7</v>
      </c>
      <c r="H60" s="27">
        <v>1995.8</v>
      </c>
      <c r="I60" s="27">
        <v>700.8</v>
      </c>
      <c r="J60" s="28">
        <v>446.5</v>
      </c>
      <c r="K60" s="29">
        <v>272.8</v>
      </c>
      <c r="L60" s="29">
        <v>289.9</v>
      </c>
      <c r="M60" s="30">
        <f t="shared" si="0"/>
        <v>562.7</v>
      </c>
      <c r="N60" s="29">
        <v>286</v>
      </c>
      <c r="O60" s="29">
        <v>-82.1</v>
      </c>
      <c r="P60" s="29">
        <v>196.2</v>
      </c>
    </row>
    <row r="61" spans="1:16" ht="13.5" customHeight="1">
      <c r="A61" s="26" t="s">
        <v>81</v>
      </c>
      <c r="B61" s="27">
        <v>3603.1</v>
      </c>
      <c r="C61" s="27">
        <v>1347.1</v>
      </c>
      <c r="D61" s="27">
        <v>699.4</v>
      </c>
      <c r="E61" s="27">
        <v>647.7</v>
      </c>
      <c r="F61" s="27">
        <v>2255.9</v>
      </c>
      <c r="G61" s="27">
        <v>2026</v>
      </c>
      <c r="H61" s="27">
        <v>2114.4</v>
      </c>
      <c r="I61" s="27">
        <v>724.9</v>
      </c>
      <c r="J61" s="28">
        <v>479.9</v>
      </c>
      <c r="K61" s="29">
        <v>275</v>
      </c>
      <c r="L61" s="29">
        <v>308.8</v>
      </c>
      <c r="M61" s="30">
        <f t="shared" si="0"/>
        <v>583.8</v>
      </c>
      <c r="N61" s="29">
        <v>325.8</v>
      </c>
      <c r="O61" s="29">
        <v>-88.5</v>
      </c>
      <c r="P61" s="29">
        <v>230</v>
      </c>
    </row>
    <row r="62" spans="1:16" ht="13.5" customHeight="1">
      <c r="A62" s="26" t="s">
        <v>82</v>
      </c>
      <c r="B62" s="27">
        <v>3526.6</v>
      </c>
      <c r="C62" s="27">
        <v>1275.7</v>
      </c>
      <c r="D62" s="27">
        <v>670.5</v>
      </c>
      <c r="E62" s="27">
        <v>605.2</v>
      </c>
      <c r="F62" s="27">
        <v>2250.9</v>
      </c>
      <c r="G62" s="27">
        <v>2030.4</v>
      </c>
      <c r="H62" s="27">
        <v>2134</v>
      </c>
      <c r="I62" s="27">
        <v>767.7</v>
      </c>
      <c r="J62" s="28">
        <v>466</v>
      </c>
      <c r="K62" s="29">
        <v>250.5</v>
      </c>
      <c r="L62" s="29">
        <v>283.5</v>
      </c>
      <c r="M62" s="30">
        <f t="shared" si="0"/>
        <v>534</v>
      </c>
      <c r="N62" s="29">
        <v>366.3</v>
      </c>
      <c r="O62" s="29">
        <v>-103.5</v>
      </c>
      <c r="P62" s="29">
        <v>220.4</v>
      </c>
    </row>
    <row r="63" spans="1:16" ht="13.5" customHeight="1">
      <c r="A63" s="26" t="s">
        <v>83</v>
      </c>
      <c r="B63" s="27">
        <v>3454.9</v>
      </c>
      <c r="C63" s="27">
        <v>1202.4</v>
      </c>
      <c r="D63" s="27">
        <v>625.8</v>
      </c>
      <c r="E63" s="27">
        <v>576.6</v>
      </c>
      <c r="F63" s="27">
        <v>2252.5</v>
      </c>
      <c r="G63" s="27">
        <v>2031.6</v>
      </c>
      <c r="H63" s="27">
        <v>2124.4</v>
      </c>
      <c r="I63" s="27">
        <v>807.8</v>
      </c>
      <c r="J63" s="28">
        <v>491.8</v>
      </c>
      <c r="K63" s="29">
        <v>265.4</v>
      </c>
      <c r="L63" s="29">
        <v>298.2</v>
      </c>
      <c r="M63" s="30">
        <f t="shared" si="0"/>
        <v>563.5999999999999</v>
      </c>
      <c r="N63" s="29">
        <v>261.2</v>
      </c>
      <c r="O63" s="29">
        <v>-92.8</v>
      </c>
      <c r="P63" s="29">
        <v>220.9</v>
      </c>
    </row>
    <row r="64" spans="1:16" ht="13.5" customHeight="1">
      <c r="A64" s="26" t="s">
        <v>84</v>
      </c>
      <c r="B64" s="27">
        <v>3506.3</v>
      </c>
      <c r="C64" s="27">
        <v>1178.9</v>
      </c>
      <c r="D64" s="27">
        <v>596.4</v>
      </c>
      <c r="E64" s="27">
        <v>582.4</v>
      </c>
      <c r="F64" s="27">
        <v>2327.4</v>
      </c>
      <c r="G64" s="27">
        <v>2098.5</v>
      </c>
      <c r="H64" s="27">
        <v>2186.5</v>
      </c>
      <c r="I64" s="27">
        <v>844.9</v>
      </c>
      <c r="J64" s="28">
        <v>505.3</v>
      </c>
      <c r="K64" s="29">
        <v>301.5</v>
      </c>
      <c r="L64" s="29">
        <v>300.2</v>
      </c>
      <c r="M64" s="30">
        <f t="shared" si="0"/>
        <v>601.7</v>
      </c>
      <c r="N64" s="29">
        <v>234.6</v>
      </c>
      <c r="O64" s="29">
        <v>-88</v>
      </c>
      <c r="P64" s="29">
        <v>229</v>
      </c>
    </row>
    <row r="65" spans="1:16" ht="13.5" customHeight="1">
      <c r="A65" s="26" t="s">
        <v>85</v>
      </c>
      <c r="B65" s="27">
        <v>3691.8</v>
      </c>
      <c r="C65" s="27">
        <v>1172.1</v>
      </c>
      <c r="D65" s="27">
        <v>583.4</v>
      </c>
      <c r="E65" s="27">
        <v>588.8</v>
      </c>
      <c r="F65" s="27">
        <v>2519.7</v>
      </c>
      <c r="G65" s="27">
        <v>2296.5</v>
      </c>
      <c r="H65" s="27">
        <v>2412.3</v>
      </c>
      <c r="I65" s="27">
        <v>881.9</v>
      </c>
      <c r="J65" s="28">
        <v>539.9</v>
      </c>
      <c r="K65" s="29">
        <v>349.8</v>
      </c>
      <c r="L65" s="29">
        <v>317.1</v>
      </c>
      <c r="M65" s="30">
        <f t="shared" si="0"/>
        <v>666.9000000000001</v>
      </c>
      <c r="N65" s="29">
        <v>323.7</v>
      </c>
      <c r="O65" s="29">
        <v>-115.8</v>
      </c>
      <c r="P65" s="29">
        <v>223.2</v>
      </c>
    </row>
    <row r="66" spans="1:16" ht="13.5" customHeight="1">
      <c r="A66" s="26" t="s">
        <v>86</v>
      </c>
      <c r="B66" s="27">
        <v>3852.6</v>
      </c>
      <c r="C66" s="27">
        <v>1185.2</v>
      </c>
      <c r="D66" s="27">
        <v>584.8</v>
      </c>
      <c r="E66" s="27">
        <v>600.4</v>
      </c>
      <c r="F66" s="27">
        <v>2667.4</v>
      </c>
      <c r="G66" s="27">
        <v>2427.3</v>
      </c>
      <c r="H66" s="27">
        <v>2522.6</v>
      </c>
      <c r="I66" s="27">
        <v>910.3</v>
      </c>
      <c r="J66" s="28">
        <v>588.4</v>
      </c>
      <c r="K66" s="29">
        <v>368.3</v>
      </c>
      <c r="L66" s="29">
        <v>325</v>
      </c>
      <c r="M66" s="30">
        <f t="shared" si="0"/>
        <v>693.3</v>
      </c>
      <c r="N66" s="29">
        <v>330.6</v>
      </c>
      <c r="O66" s="29">
        <v>-95.3</v>
      </c>
      <c r="P66" s="29">
        <v>240</v>
      </c>
    </row>
    <row r="67" spans="1:16" ht="13.5" customHeight="1">
      <c r="A67" s="26" t="s">
        <v>87</v>
      </c>
      <c r="B67" s="27">
        <v>3981.6</v>
      </c>
      <c r="C67" s="27">
        <v>1200.3</v>
      </c>
      <c r="D67" s="27">
        <v>590.2</v>
      </c>
      <c r="E67" s="27">
        <v>610.1</v>
      </c>
      <c r="F67" s="27">
        <v>2781.3</v>
      </c>
      <c r="G67" s="27">
        <v>2518.8</v>
      </c>
      <c r="H67" s="27">
        <v>2608.6</v>
      </c>
      <c r="I67" s="27">
        <v>939.2</v>
      </c>
      <c r="J67" s="28">
        <v>591.4</v>
      </c>
      <c r="K67" s="29">
        <v>374.7</v>
      </c>
      <c r="L67" s="29">
        <v>326.1</v>
      </c>
      <c r="M67" s="30">
        <f t="shared" si="0"/>
        <v>700.8</v>
      </c>
      <c r="N67" s="29">
        <v>377.2</v>
      </c>
      <c r="O67" s="29">
        <v>-89.8</v>
      </c>
      <c r="P67" s="29">
        <v>262.6</v>
      </c>
    </row>
    <row r="68" spans="1:16" ht="13.5" customHeight="1">
      <c r="A68" s="26" t="s">
        <v>88</v>
      </c>
      <c r="B68" s="27">
        <v>4109</v>
      </c>
      <c r="C68" s="27">
        <v>1261.6</v>
      </c>
      <c r="D68" s="27">
        <v>622.7</v>
      </c>
      <c r="E68" s="27">
        <v>638.9</v>
      </c>
      <c r="F68" s="27">
        <v>2847.4</v>
      </c>
      <c r="G68" s="27">
        <v>2522.5</v>
      </c>
      <c r="H68" s="27">
        <v>2620.3</v>
      </c>
      <c r="I68" s="27">
        <v>982</v>
      </c>
      <c r="J68" s="28">
        <v>581.8</v>
      </c>
      <c r="K68" s="29">
        <v>389.2</v>
      </c>
      <c r="L68" s="29">
        <v>326.1</v>
      </c>
      <c r="M68" s="30">
        <f t="shared" si="0"/>
        <v>715.3</v>
      </c>
      <c r="N68" s="29">
        <v>341.2</v>
      </c>
      <c r="O68" s="29">
        <v>-97.9</v>
      </c>
      <c r="P68" s="29">
        <v>325</v>
      </c>
    </row>
    <row r="69" spans="1:16" ht="13.5" customHeight="1">
      <c r="A69" s="26" t="s">
        <v>89</v>
      </c>
      <c r="B69" s="27">
        <v>4529.2</v>
      </c>
      <c r="C69" s="27">
        <v>1359.1</v>
      </c>
      <c r="D69" s="27">
        <v>674.3</v>
      </c>
      <c r="E69" s="27">
        <v>684.8</v>
      </c>
      <c r="F69" s="27">
        <v>3170.1</v>
      </c>
      <c r="G69" s="27">
        <v>2776.6</v>
      </c>
      <c r="H69" s="27">
        <v>2873.5</v>
      </c>
      <c r="I69" s="27">
        <v>1041.2</v>
      </c>
      <c r="J69" s="28">
        <v>644.9</v>
      </c>
      <c r="K69" s="29">
        <v>418.7</v>
      </c>
      <c r="L69" s="29">
        <v>361.3</v>
      </c>
      <c r="M69" s="30">
        <f t="shared" si="0"/>
        <v>780</v>
      </c>
      <c r="N69" s="29">
        <v>407.5</v>
      </c>
      <c r="O69" s="29">
        <v>-96.9</v>
      </c>
      <c r="P69" s="29">
        <v>393.5</v>
      </c>
    </row>
    <row r="70" spans="1:16" ht="13.5" customHeight="1">
      <c r="A70" s="26" t="s">
        <v>90</v>
      </c>
      <c r="B70" s="27">
        <v>4745.6</v>
      </c>
      <c r="C70" s="27">
        <v>1425.9</v>
      </c>
      <c r="D70" s="27">
        <v>726.1</v>
      </c>
      <c r="E70" s="27">
        <v>699.9</v>
      </c>
      <c r="F70" s="27">
        <v>3319.7</v>
      </c>
      <c r="G70" s="27">
        <v>2840.8</v>
      </c>
      <c r="H70" s="27">
        <v>2951.2</v>
      </c>
      <c r="I70" s="27">
        <v>1101.7</v>
      </c>
      <c r="J70" s="28">
        <v>678.6</v>
      </c>
      <c r="K70" s="29">
        <v>418.2</v>
      </c>
      <c r="L70" s="29">
        <v>340.1</v>
      </c>
      <c r="M70" s="30">
        <f t="shared" si="0"/>
        <v>758.3</v>
      </c>
      <c r="N70" s="29">
        <v>412.7</v>
      </c>
      <c r="O70" s="29">
        <v>-110.4</v>
      </c>
      <c r="P70" s="29">
        <v>478.8</v>
      </c>
    </row>
    <row r="71" spans="1:16" ht="13.5" customHeight="1">
      <c r="A71" s="26" t="s">
        <v>91</v>
      </c>
      <c r="B71" s="27">
        <v>4945.2</v>
      </c>
      <c r="C71" s="27">
        <v>1400.3</v>
      </c>
      <c r="D71" s="27">
        <v>749.8</v>
      </c>
      <c r="E71" s="27">
        <v>650.5</v>
      </c>
      <c r="F71" s="27">
        <v>3544.9</v>
      </c>
      <c r="G71" s="27">
        <v>2997.4</v>
      </c>
      <c r="H71" s="27">
        <v>3099.3</v>
      </c>
      <c r="I71" s="27">
        <v>1165.5</v>
      </c>
      <c r="J71" s="28">
        <v>711.1</v>
      </c>
      <c r="K71" s="29">
        <v>368.4</v>
      </c>
      <c r="L71" s="29">
        <v>337.4</v>
      </c>
      <c r="M71" s="30">
        <f t="shared" si="0"/>
        <v>705.8</v>
      </c>
      <c r="N71" s="29">
        <v>516.9</v>
      </c>
      <c r="O71" s="29">
        <v>-101.8</v>
      </c>
      <c r="P71" s="29">
        <v>547.5</v>
      </c>
    </row>
    <row r="72" spans="1:16" ht="13.5" customHeight="1">
      <c r="A72" s="26" t="s">
        <v>92</v>
      </c>
      <c r="B72" s="27">
        <v>5177.5</v>
      </c>
      <c r="C72" s="27">
        <v>1372.5</v>
      </c>
      <c r="D72" s="27">
        <v>756.9</v>
      </c>
      <c r="E72" s="27">
        <v>615.7</v>
      </c>
      <c r="F72" s="27">
        <v>3804.9</v>
      </c>
      <c r="G72" s="27">
        <v>3195</v>
      </c>
      <c r="H72" s="27">
        <v>3298.6</v>
      </c>
      <c r="I72" s="27">
        <v>1234</v>
      </c>
      <c r="J72" s="28">
        <v>799.9</v>
      </c>
      <c r="K72" s="29">
        <v>357.3</v>
      </c>
      <c r="L72" s="29">
        <v>350</v>
      </c>
      <c r="M72" s="30">
        <f t="shared" si="0"/>
        <v>707.3</v>
      </c>
      <c r="N72" s="29">
        <v>557.4</v>
      </c>
      <c r="O72" s="29">
        <v>-103.5</v>
      </c>
      <c r="P72" s="29">
        <v>609.9</v>
      </c>
    </row>
    <row r="73" spans="1:16" ht="13.5" customHeight="1">
      <c r="A73" s="26" t="s">
        <v>93</v>
      </c>
      <c r="B73" s="27">
        <v>5330.1</v>
      </c>
      <c r="C73" s="27">
        <v>1356.3</v>
      </c>
      <c r="D73" s="27">
        <v>764.8</v>
      </c>
      <c r="E73" s="27">
        <v>591.5</v>
      </c>
      <c r="F73" s="27">
        <v>3973.8</v>
      </c>
      <c r="G73" s="27">
        <v>3310.1</v>
      </c>
      <c r="H73" s="27">
        <v>3411.9</v>
      </c>
      <c r="I73" s="27">
        <v>1306.9</v>
      </c>
      <c r="J73" s="28">
        <v>821.8</v>
      </c>
      <c r="K73" s="29">
        <v>373.5</v>
      </c>
      <c r="L73" s="29">
        <v>354.5</v>
      </c>
      <c r="M73" s="30">
        <f t="shared" si="0"/>
        <v>728</v>
      </c>
      <c r="N73" s="29">
        <v>555.2</v>
      </c>
      <c r="O73" s="29">
        <v>-101.8</v>
      </c>
      <c r="P73" s="29">
        <v>663.7</v>
      </c>
    </row>
    <row r="74" spans="1:16" ht="13.5" customHeight="1">
      <c r="A74" s="26" t="s">
        <v>94</v>
      </c>
      <c r="B74" s="27">
        <v>5453</v>
      </c>
      <c r="C74" s="27">
        <v>1346.5</v>
      </c>
      <c r="D74" s="27">
        <v>772.6</v>
      </c>
      <c r="E74" s="27">
        <v>573.9</v>
      </c>
      <c r="F74" s="27">
        <v>4106.5</v>
      </c>
      <c r="G74" s="27">
        <v>3404.8</v>
      </c>
      <c r="H74" s="27">
        <v>3507.2</v>
      </c>
      <c r="I74" s="27">
        <v>1384.3</v>
      </c>
      <c r="J74" s="28">
        <v>839.8</v>
      </c>
      <c r="K74" s="29">
        <v>380.7</v>
      </c>
      <c r="L74" s="29">
        <v>356.2</v>
      </c>
      <c r="M74" s="30">
        <f t="shared" si="0"/>
        <v>736.9</v>
      </c>
      <c r="N74" s="29">
        <v>546.2</v>
      </c>
      <c r="O74" s="29">
        <v>-102.4</v>
      </c>
      <c r="P74" s="29">
        <v>701.7</v>
      </c>
    </row>
    <row r="75" spans="1:16" ht="27.75" customHeight="1">
      <c r="A75" s="50" t="s">
        <v>95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ht="13.5" customHeight="1">
      <c r="A76" s="54" t="s">
        <v>96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</sheetData>
  <sheetProtection/>
  <mergeCells count="20">
    <mergeCell ref="A76:P76"/>
    <mergeCell ref="A1:K1"/>
    <mergeCell ref="A2:K2"/>
    <mergeCell ref="A3:B3"/>
    <mergeCell ref="A5:J5"/>
    <mergeCell ref="A6:J6"/>
    <mergeCell ref="A7:A10"/>
    <mergeCell ref="B7:B10"/>
    <mergeCell ref="C7:E7"/>
    <mergeCell ref="F7:P7"/>
    <mergeCell ref="A75:P75"/>
    <mergeCell ref="C8:C10"/>
    <mergeCell ref="D8:D10"/>
    <mergeCell ref="E8:E10"/>
    <mergeCell ref="F8:F10"/>
    <mergeCell ref="G8:O8"/>
    <mergeCell ref="P8:P10"/>
    <mergeCell ref="G9:G10"/>
    <mergeCell ref="H9:N9"/>
    <mergeCell ref="O9:O10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421875" style="11" customWidth="1"/>
    <col min="2" max="5" width="15.28125" style="12" customWidth="1"/>
    <col min="6" max="7" width="15.7109375" style="12" customWidth="1"/>
    <col min="8" max="8" width="15.28125" style="12" customWidth="1"/>
    <col min="9" max="9" width="17.57421875" style="12" customWidth="1"/>
    <col min="10" max="10" width="15.00390625" style="12" customWidth="1"/>
    <col min="11" max="29" width="8.8515625" style="12" customWidth="1"/>
    <col min="30" max="16384" width="8.8515625" style="11" customWidth="1"/>
  </cols>
  <sheetData>
    <row r="1" spans="1:3" ht="14.25">
      <c r="A1" s="34" t="s">
        <v>0</v>
      </c>
      <c r="B1" s="36"/>
      <c r="C1" s="36"/>
    </row>
    <row r="3" spans="1:29" s="10" customFormat="1" ht="14.25">
      <c r="A3" s="64" t="s">
        <v>2</v>
      </c>
      <c r="B3" s="61" t="s">
        <v>102</v>
      </c>
      <c r="C3" s="61"/>
      <c r="D3" s="61"/>
      <c r="E3" s="61" t="s">
        <v>8</v>
      </c>
      <c r="F3" s="61" t="s">
        <v>105</v>
      </c>
      <c r="G3" s="62" t="s">
        <v>107</v>
      </c>
      <c r="H3" s="61" t="s">
        <v>104</v>
      </c>
      <c r="I3" s="61" t="s">
        <v>106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0" customFormat="1" ht="14.25">
      <c r="A4" s="64"/>
      <c r="B4" s="35" t="str">
        <f>Campaigns!B5</f>
        <v>Total</v>
      </c>
      <c r="C4" s="35" t="str">
        <f>Campaigns!C5</f>
        <v>By Dems</v>
      </c>
      <c r="D4" s="35" t="str">
        <f>Campaigns!D5</f>
        <v>By Repubs</v>
      </c>
      <c r="E4" s="61"/>
      <c r="F4" s="61"/>
      <c r="G4" s="63"/>
      <c r="H4" s="61"/>
      <c r="I4" s="61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9" ht="14.25">
      <c r="A5" s="17">
        <v>2015</v>
      </c>
      <c r="B5" s="68">
        <f>Campaigns!B6</f>
        <v>6511181587</v>
      </c>
      <c r="C5" s="68">
        <f>Campaigns!C6</f>
        <v>3149747621</v>
      </c>
      <c r="D5" s="68">
        <f>Campaigns!D6</f>
        <v>3056157725</v>
      </c>
      <c r="E5" s="12">
        <f>Lobbying!B6</f>
        <v>3220000000</v>
      </c>
      <c r="F5" s="65">
        <f>B5+E5+E6</f>
        <v>12891181587</v>
      </c>
      <c r="G5" s="37">
        <f>'NY Times'!B6</f>
        <v>1580000000</v>
      </c>
      <c r="H5" s="12">
        <f>'Food Stamps'!B6</f>
        <v>76141000000</v>
      </c>
      <c r="I5" s="33">
        <f>Welfare!M65*1000000000</f>
        <v>666900000000.0001</v>
      </c>
    </row>
    <row r="6" spans="1:9" ht="14.25">
      <c r="A6" s="17">
        <v>2016</v>
      </c>
      <c r="B6" s="68"/>
      <c r="C6" s="68"/>
      <c r="D6" s="68"/>
      <c r="E6" s="12">
        <f>Lobbying!B7</f>
        <v>3160000000</v>
      </c>
      <c r="F6" s="66"/>
      <c r="G6" s="36">
        <f>'NY Times'!B7</f>
        <v>1560000000</v>
      </c>
      <c r="H6" s="12">
        <f>'Food Stamps'!B7</f>
        <v>73081000000</v>
      </c>
      <c r="I6" s="33">
        <f>Welfare!M66*1000000000</f>
        <v>693300000000</v>
      </c>
    </row>
    <row r="7" spans="1:9" ht="14.25">
      <c r="A7" s="17">
        <v>2017</v>
      </c>
      <c r="B7" s="68">
        <f>Campaigns!B8</f>
        <v>5725183133</v>
      </c>
      <c r="C7" s="68">
        <f>Campaigns!C8</f>
        <v>2925734354</v>
      </c>
      <c r="D7" s="68">
        <f>Campaigns!D8</f>
        <v>2400490577</v>
      </c>
      <c r="E7" s="12">
        <f>Lobbying!B8</f>
        <v>3370000000</v>
      </c>
      <c r="F7" s="67">
        <f>B7+E7+E8</f>
        <v>12515183133</v>
      </c>
      <c r="G7" s="37">
        <f>'NY Times'!B8</f>
        <v>1680000000</v>
      </c>
      <c r="H7" s="12">
        <f>'Food Stamps'!B8</f>
        <v>70147000000</v>
      </c>
      <c r="I7" s="33">
        <f>Welfare!M67*1000000000</f>
        <v>700800000000</v>
      </c>
    </row>
    <row r="8" spans="1:9" ht="14.25">
      <c r="A8" s="17">
        <v>2018</v>
      </c>
      <c r="B8" s="68"/>
      <c r="C8" s="68"/>
      <c r="D8" s="68"/>
      <c r="E8" s="12">
        <f>Lobbying!B9</f>
        <v>3420000000</v>
      </c>
      <c r="F8" s="67"/>
      <c r="G8" s="37">
        <f>'NY Times'!B9</f>
        <v>1750000000</v>
      </c>
      <c r="H8" s="12">
        <f>'Food Stamps'!B9</f>
        <v>68493000000</v>
      </c>
      <c r="I8" s="33">
        <f>Welfare!M68*1000000000</f>
        <v>715300000000</v>
      </c>
    </row>
    <row r="9" spans="1:9" ht="14.25">
      <c r="A9" s="10" t="s">
        <v>3</v>
      </c>
      <c r="B9" s="33">
        <f>Campaigns!B10</f>
        <v>12236364720</v>
      </c>
      <c r="C9" s="33">
        <f>Campaigns!C10</f>
        <v>6075481975</v>
      </c>
      <c r="D9" s="33">
        <f>Campaigns!D10</f>
        <v>5456648302</v>
      </c>
      <c r="E9" s="33">
        <f>Lobbying!B10</f>
        <v>13170000000</v>
      </c>
      <c r="F9" s="33">
        <f>F5+F7</f>
        <v>25406364720</v>
      </c>
      <c r="G9" s="33">
        <f>'NY Times'!B10</f>
        <v>6570000000</v>
      </c>
      <c r="H9" s="33">
        <f>'Food Stamps'!B10</f>
        <v>287862000000</v>
      </c>
      <c r="I9" s="33">
        <f>SUM(I8)</f>
        <v>715300000000</v>
      </c>
    </row>
    <row r="10" spans="1:9" ht="14.25">
      <c r="A10" s="10" t="s">
        <v>103</v>
      </c>
      <c r="B10" s="33">
        <f>Campaigns!B11</f>
        <v>3059091180</v>
      </c>
      <c r="C10" s="33">
        <f>Campaigns!C11</f>
        <v>1518870493.75</v>
      </c>
      <c r="D10" s="33">
        <f>Campaigns!D11</f>
        <v>1364162075.5</v>
      </c>
      <c r="E10" s="33">
        <f>Lobbying!B11</f>
        <v>3292500000</v>
      </c>
      <c r="F10" s="33">
        <f>F9/4</f>
        <v>6351591180</v>
      </c>
      <c r="G10" s="33">
        <f>'NY Times'!B11</f>
        <v>1642500000</v>
      </c>
      <c r="H10" s="33">
        <f>'Food Stamps'!B11</f>
        <v>71965500000</v>
      </c>
      <c r="I10" s="33">
        <f>AVERAGE(I5:I8)</f>
        <v>694075000000</v>
      </c>
    </row>
    <row r="11" spans="1:9" ht="28.5">
      <c r="A11" s="1" t="s">
        <v>109</v>
      </c>
      <c r="B11" s="40">
        <f>(B10-$D10)/$D10</f>
        <v>1.2424690107872742</v>
      </c>
      <c r="C11" s="40">
        <f aca="true" t="shared" si="0" ref="C11:I11">(C10-$D10)/$D10</f>
        <v>0.11340911833610053</v>
      </c>
      <c r="D11" s="40">
        <f t="shared" si="0"/>
        <v>0</v>
      </c>
      <c r="E11" s="40">
        <f t="shared" si="0"/>
        <v>1.413569515772688</v>
      </c>
      <c r="F11" s="40">
        <f t="shared" si="0"/>
        <v>3.6560385265599624</v>
      </c>
      <c r="G11" s="40">
        <f t="shared" si="0"/>
        <v>0.20403581766336826</v>
      </c>
      <c r="H11" s="40">
        <f t="shared" si="0"/>
        <v>51.75436203108257</v>
      </c>
      <c r="I11" s="40">
        <f t="shared" si="0"/>
        <v>507.79218273650065</v>
      </c>
    </row>
    <row r="12" spans="1:9" s="38" customFormat="1" ht="14.25">
      <c r="A12" s="38" t="s">
        <v>108</v>
      </c>
      <c r="B12" s="39">
        <f>$H10/B10</f>
        <v>23.52512421679435</v>
      </c>
      <c r="C12" s="39">
        <f aca="true" t="shared" si="1" ref="C12:I12">$H10/C10</f>
        <v>47.380932275747554</v>
      </c>
      <c r="D12" s="39">
        <f t="shared" si="1"/>
        <v>52.75436203108257</v>
      </c>
      <c r="E12" s="39">
        <f t="shared" si="1"/>
        <v>21.85740318906606</v>
      </c>
      <c r="F12" s="39">
        <f t="shared" si="1"/>
        <v>11.330310462456433</v>
      </c>
      <c r="G12" s="39">
        <f t="shared" si="1"/>
        <v>43.814611872146116</v>
      </c>
      <c r="H12" s="39">
        <f t="shared" si="1"/>
        <v>1</v>
      </c>
      <c r="I12" s="39">
        <f t="shared" si="1"/>
        <v>0.10368548067571948</v>
      </c>
    </row>
    <row r="13" spans="1:9" s="38" customFormat="1" ht="14.25">
      <c r="A13" s="38" t="s">
        <v>110</v>
      </c>
      <c r="B13" s="39">
        <f>$I10/B10</f>
        <v>226.8892815414544</v>
      </c>
      <c r="C13" s="39">
        <f aca="true" t="shared" si="2" ref="C13:I13">$I10/C10</f>
        <v>456.9678605622067</v>
      </c>
      <c r="D13" s="39">
        <f t="shared" si="2"/>
        <v>508.79218273650065</v>
      </c>
      <c r="E13" s="39">
        <f t="shared" si="2"/>
        <v>210.8048595292331</v>
      </c>
      <c r="F13" s="39">
        <f t="shared" si="2"/>
        <v>109.27576733614647</v>
      </c>
      <c r="G13" s="39">
        <f t="shared" si="2"/>
        <v>422.572298325723</v>
      </c>
      <c r="H13" s="39">
        <f t="shared" si="2"/>
        <v>9.644551903342574</v>
      </c>
      <c r="I13" s="39">
        <f t="shared" si="2"/>
        <v>1</v>
      </c>
    </row>
  </sheetData>
  <sheetProtection/>
  <mergeCells count="15">
    <mergeCell ref="F5:F6"/>
    <mergeCell ref="F7:F8"/>
    <mergeCell ref="B5:B6"/>
    <mergeCell ref="C5:C6"/>
    <mergeCell ref="D5:D6"/>
    <mergeCell ref="B7:B8"/>
    <mergeCell ref="C7:C8"/>
    <mergeCell ref="D7:D8"/>
    <mergeCell ref="H3:H4"/>
    <mergeCell ref="I3:I4"/>
    <mergeCell ref="G3:G4"/>
    <mergeCell ref="B3:D3"/>
    <mergeCell ref="A3:A4"/>
    <mergeCell ref="E3:E4"/>
    <mergeCell ref="F3:F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2019-03-08T15:11:33Z</dcterms:created>
  <dcterms:modified xsi:type="dcterms:W3CDTF">2019-03-21T05:22:44Z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