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9" windowWidth="15429" windowHeight="8809" tabRatio="783" activeTab="0"/>
  </bookViews>
  <sheets>
    <sheet name="Data" sheetId="1" r:id="rId1"/>
  </sheets>
  <definedNames/>
  <calcPr fullCalcOnLoad="1"/>
</workbook>
</file>

<file path=xl/sharedStrings.xml><?xml version="1.0" encoding="utf-8"?>
<sst xmlns="http://schemas.openxmlformats.org/spreadsheetml/2006/main" count="55" uniqueCount="50">
  <si>
    <t>Tax</t>
  </si>
  <si>
    <t>Corporate income tax</t>
  </si>
  <si>
    <t>Total</t>
  </si>
  <si>
    <t>Effective tax rate</t>
  </si>
  <si>
    <t>Employer Social Security payroll tax</t>
  </si>
  <si>
    <t>Employer Medicare payroll tax</t>
  </si>
  <si>
    <t>Reported income</t>
  </si>
  <si>
    <t>Wages from Working at a Large Corporation*</t>
  </si>
  <si>
    <t>Capital Gains from Investing in Large Corporations*</t>
  </si>
  <si>
    <t>* "Large corporations" is a nontechnical term for "C corporations," which are business entities that are fully separated by law from their owners' personal finances. [Entry: "C Corporation." Farlex Financial Dictionary, 2012. http://financial-dictionary.thefreedictionary.com/C+Corporation. "A business that is legally completely separate from its owners. Most publicly-traded companies (and all major ones) fall under this classification. For United States tax purposes, C corporations are required to pay income taxes on their profits. The advantage to a C corporate structure is the fact that, unlike S corporations, there is no limit to the number of shareholders."]</t>
  </si>
  <si>
    <t>"Taxing nominal gains raises the effective tax rate on real capital gains and can impose a tax in cases of real economic losses. Several studies have shown that a large percentage of reported capital gains reflect the effects of inflation, and that capital gains of lower- and middle-income taxpayers commonly represent not only nominal gains but real economic losses. Indexing the cost or basis of assets for changes in the price level has frequently been proposed to correct for inflation."</t>
  </si>
  <si>
    <t>Dataset: "S&amp;P Dow Jones Indices LLC." Federal Reserve Bank of St. Louis, Economic Research Division. Accessed September 11, 2015 at https://research.stlouisfed.org/fred2/series/DJIA/downloaddata</t>
  </si>
  <si>
    <t>"Dow Jones Industrial Average … July 31, 2012 [=] 13,008.68 … July 31, 2015 [=] 17,689.86"</t>
  </si>
  <si>
    <t>"CPI Detailed Report Data for July 2015." U.S. Department of Labor, Bureau of Labor Statistics, August 20, 2015. http://www.bls.gov/cpi/cpid1505.pdf</t>
  </si>
  <si>
    <t>"Table 24. Historical Consumer Price Index for All Urban Consumers (CPI-U): U. S. city average, all items (1982-84=100, unless otherwise noted) … July 2012 [=] 229.104 … July 2015 [=] 238.654"</t>
  </si>
  <si>
    <t>Effective Taxes on $1 Million Dollars of …</t>
  </si>
  <si>
    <t>Effective Income on $1 Million Dollars of …</t>
  </si>
  <si>
    <t xml:space="preserve">‡ Report: "Update 2015." Social Security Administration, January 2015. http://www.ssa.gov/pubs/EN-05-10003.pdf
</t>
  </si>
  <si>
    <t>"2015 … Social Security taxes; Employee/employer each; 6.2% on earnings up to $118,500 … Medicare taxes; ; Employee/employer each; 1.45% on all earnings"</t>
  </si>
  <si>
    <t>Pages 16-17: "In previous reports, CBO allocated the entire economic burden of the corporate income tax to owners of capital in proportion to their capital income. CBO has reevaluated the research on that topic, and in this report it allocates 75 percent of the federal corporate income tax to capital income and 25 percent to labor income. The incidence of the corporate income tax is uncertain. In the very short term, corporate shareholders are likely to bear most of the economic burden of the tax; but over the longer term, as capital markets adjust to bring the after-tax returns on different types of capital in line with each other, some portion of the economic burden of the tax is spread among owners of all types of capital. In addition, because the tax reduces capital investment in the United States, it reduces workers' productivity and wages relative to what they otherwise would be, meaning that at least some portion of the economic burden of the tax over the longer term falls on workers. That reduction in investment probably occurs in part through a reduction in U.S. saving and in part through decisions to invest more savings outside the United States (relative to what would occur in the absence of the U.S. corporate income tax); the larger the decline in saving or outflow of capital, the larger the share of the burden of the corporate income tax that is borne by workers."</t>
  </si>
  <si>
    <t xml:space="preserve">Pages 19-34: "Table 1. Number of Returns, Selected Receipts, Cost of Goods Sold, Net Income, Deficit, Income Subject to Tax, Total Income Tax Before Credits, Selected Credits, Total Income Tax After Credits, Total Assets, Net Worth, Depreciable Assets, Depreciation Deduction, and Coefficients of Variation, by Minor Industry [All figures are estimates based on samples--money amounts are in thousands of dollars] ... Total returns of active corporations … Income subject to tax [=] 994,393,494 … Total income tax after credits [=] 220,894,314"
</t>
  </si>
  <si>
    <t>§ Report: "2011 Statistics of Income: Corporation Income Tax Returns." Internal Revenue Service, 2014. http://www.irs.gov/pub/irs-soi/11coccr.pdf</t>
  </si>
  <si>
    <t>#  Report: "The Distribution of Household Income and Federal Taxes, 2008 and 2009." Congressional Budget Office, July 10, 2012. http://www.cbo.gov/sites/default/files/cbofiles/attachments/43373-06-11-HouseholdIncomeandFedTaxes.pdf</t>
  </si>
  <si>
    <t>Corporate income tax § #</t>
  </si>
  <si>
    <t>NOTES:</t>
  </si>
  <si>
    <t>Φ Article: "Capital gains taxation." By Gerald E. Auten (U.S. Treasury Department). NTA Encyclopedia of Taxation and Tax Policy (Second Edition). Edited by Joseph J. Cordes and others. Urban Institute Press, 2005. http://www.taxpolicycenter.org/taxtopics/encyclopedia/Capital-Gains-Taxation.cfm</t>
  </si>
  <si>
    <t>Individual income tax on earnings †</t>
  </si>
  <si>
    <t>Individual income tax on capital gains †</t>
  </si>
  <si>
    <t>Alternative minimum tax †</t>
  </si>
  <si>
    <t>Additional Medicare tax (Obamacare) †</t>
  </si>
  <si>
    <t>Net investment tax (Obamacare) †</t>
  </si>
  <si>
    <t>Employee Social Security payroll tax ‡</t>
  </si>
  <si>
    <t>Employee Medicare payroll tax ‡</t>
  </si>
  <si>
    <t>Employer Social Security payroll tax ‡</t>
  </si>
  <si>
    <t>Employer Medicare payroll tax ‡</t>
  </si>
  <si>
    <t>£ Dataset: "The Distribution of Household Income and Federal Taxes, 2011." Congressional Budget Office, November 12, 2014. https://www.cbo.gov/sites/default/files/113th-congress-2013-2014/reports/49440-Distribution-of-Income-Taxes_Supplemental_0_0.xlsx</t>
  </si>
  <si>
    <t>"Table 14, Nonelderly Childless Households: Sources of Income, by Before-Tax Income Group, 1979 to 2011 … Share of Market Income, by Source (Percent) … 2011 … Labor Income … Cash Wages and Salaries [=] 41.0 … … Employer's Contributions to Health Insurance [=] 0.8"</t>
  </si>
  <si>
    <t>Employer-provided health insurance £</t>
  </si>
  <si>
    <t>† Calculated based on 2015 tax rates by a certified public accounting firm. Sent to Just Facts on 9/10/15.</t>
  </si>
  <si>
    <t>Phantom gains (7.31.2012 - 7.31.2015) Φ ψ</t>
  </si>
  <si>
    <t>Pages 204-205: "Table A-5: Long-Term Corporate Bonds: Total Returns"</t>
  </si>
  <si>
    <t>Average annual total returns on large company stocks from 1926-2013 = 12.05%</t>
  </si>
  <si>
    <t>Pages 224-225: "Table A-15: Inflation"</t>
  </si>
  <si>
    <t>Average annual inflation from 1926-2013 = 3.04%</t>
  </si>
  <si>
    <t>Ԅ Calculated with data from the "Ibbotson 2014 Classic Yearbook: Market Results for Stocks, Bonds, Bills, and Inflation, 1926-2013." Morningstar, 2014.
Pages 196-197: "Table A-1: Large Company Stocks: Total Returns"</t>
  </si>
  <si>
    <t>ψ This calculation is based on the simplifying assumption that the stocks were purchased in July 2012 and sold in July 2015. During this time, the DJIA increased by 36%, and the CPI increased by 4%.</t>
  </si>
  <si>
    <t>Phantom gains (1926 - 2013) Φ Ԅ</t>
  </si>
  <si>
    <t>Effective Income on $1 Million Dollars of Capital Gains Based on Historical Large Corporation Stock Gains Relative to Inflation</t>
  </si>
  <si>
    <t>Data and calculations for "The Tax Rates of Wall Streeters and Steelworkers." By James D. Agresti. Just Facts, September 12, 2015.</t>
  </si>
  <si>
    <t>http://www.justfactsdaily.com/the-tax-rates-of-wall-streeters-and-steelworkers/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</si>
</sst>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yyyy\-mm\-dd"/>
    <numFmt numFmtId="171" formatCode="&quot;$&quot;#,##0.00"/>
    <numFmt numFmtId="172" formatCode="&quot;$&quot;#,##0.0"/>
    <numFmt numFmtId="173" formatCode="&quot;$&quot;#,##0.000"/>
    <numFmt numFmtId="174" formatCode="0.000"/>
    <numFmt numFmtId="175" formatCode="&quot;$&quot;#,##0.0000"/>
  </numFmts>
  <fonts count="4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3">
    <xf numFmtId="0" fontId="0" fillId="0" borderId="0" xfId="0" applyFont="1" applyAlignment="1">
      <alignment/>
    </xf>
    <xf numFmtId="164" fontId="0" fillId="0" borderId="0" xfId="0" applyNumberFormat="1" applyAlignment="1">
      <alignment horizontal="center"/>
    </xf>
    <xf numFmtId="0" fontId="38" fillId="0" borderId="0" xfId="0" applyFont="1" applyAlignment="1">
      <alignment/>
    </xf>
    <xf numFmtId="164" fontId="38" fillId="0" borderId="0" xfId="0" applyNumberFormat="1" applyFont="1" applyAlignment="1">
      <alignment horizontal="center"/>
    </xf>
    <xf numFmtId="0" fontId="0" fillId="0" borderId="0" xfId="0" applyFont="1" applyAlignment="1">
      <alignment/>
    </xf>
    <xf numFmtId="9" fontId="38" fillId="0" borderId="0" xfId="0" applyNumberFormat="1" applyFont="1" applyAlignment="1">
      <alignment horizontal="center"/>
    </xf>
    <xf numFmtId="0" fontId="38" fillId="0" borderId="0" xfId="0" applyFont="1" applyAlignment="1">
      <alignment horizontal="center" vertical="center"/>
    </xf>
    <xf numFmtId="0" fontId="38" fillId="0" borderId="0" xfId="0" applyFont="1" applyAlignment="1">
      <alignment horizontal="center" vertical="center" wrapText="1"/>
    </xf>
    <xf numFmtId="164" fontId="0" fillId="0" borderId="0" xfId="0" applyNumberFormat="1" applyFont="1" applyAlignment="1">
      <alignment horizontal="center"/>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164" fontId="0" fillId="0" borderId="0" xfId="0" applyNumberFormat="1" applyFont="1" applyAlignment="1">
      <alignment horizontal="left" vertical="top"/>
    </xf>
    <xf numFmtId="164" fontId="0" fillId="0" borderId="0" xfId="0" applyNumberFormat="1" applyFont="1" applyAlignment="1">
      <alignment horizontal="left" vertical="top" wrapText="1"/>
    </xf>
    <xf numFmtId="0" fontId="0" fillId="0" borderId="0" xfId="0" applyAlignment="1">
      <alignment wrapText="1"/>
    </xf>
    <xf numFmtId="0" fontId="0" fillId="0" borderId="0" xfId="0" applyAlignment="1">
      <alignment vertical="top" wrapText="1"/>
    </xf>
    <xf numFmtId="0" fontId="38" fillId="0" borderId="10" xfId="0" applyFont="1" applyBorder="1" applyAlignment="1">
      <alignment horizontal="center" vertical="center"/>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0" fillId="0" borderId="11" xfId="0" applyBorder="1" applyAlignment="1">
      <alignment/>
    </xf>
    <xf numFmtId="164" fontId="0" fillId="0" borderId="0"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Border="1" applyAlignment="1">
      <alignment horizontal="center" wrapText="1"/>
    </xf>
    <xf numFmtId="0" fontId="38" fillId="0" borderId="13" xfId="0" applyFont="1" applyBorder="1" applyAlignment="1">
      <alignment/>
    </xf>
    <xf numFmtId="164" fontId="38" fillId="0" borderId="14" xfId="0" applyNumberFormat="1" applyFont="1" applyBorder="1" applyAlignment="1">
      <alignment horizontal="center"/>
    </xf>
    <xf numFmtId="164" fontId="38" fillId="0" borderId="15" xfId="0" applyNumberFormat="1" applyFont="1" applyBorder="1" applyAlignment="1">
      <alignment horizontal="center"/>
    </xf>
    <xf numFmtId="0" fontId="38" fillId="0" borderId="10" xfId="0" applyFont="1" applyBorder="1" applyAlignment="1">
      <alignment/>
    </xf>
    <xf numFmtId="0" fontId="38" fillId="0" borderId="11" xfId="0" applyFont="1" applyBorder="1" applyAlignment="1">
      <alignment/>
    </xf>
    <xf numFmtId="0" fontId="0" fillId="0" borderId="11" xfId="0" applyFont="1" applyBorder="1" applyAlignment="1">
      <alignment/>
    </xf>
    <xf numFmtId="164" fontId="0" fillId="0" borderId="0" xfId="0" applyNumberFormat="1" applyFont="1" applyBorder="1" applyAlignment="1">
      <alignment horizontal="center"/>
    </xf>
    <xf numFmtId="164" fontId="0" fillId="0" borderId="12" xfId="0" applyNumberFormat="1" applyFont="1" applyBorder="1" applyAlignment="1">
      <alignment horizontal="center"/>
    </xf>
    <xf numFmtId="164" fontId="19" fillId="0" borderId="0" xfId="0" applyNumberFormat="1" applyFont="1" applyBorder="1" applyAlignment="1">
      <alignment horizontal="center"/>
    </xf>
    <xf numFmtId="164" fontId="19" fillId="0" borderId="12" xfId="0" applyNumberFormat="1" applyFont="1" applyBorder="1" applyAlignment="1">
      <alignment horizontal="center"/>
    </xf>
    <xf numFmtId="164" fontId="38" fillId="0" borderId="0" xfId="0" applyNumberFormat="1" applyFont="1" applyBorder="1" applyAlignment="1">
      <alignment horizontal="center"/>
    </xf>
    <xf numFmtId="164" fontId="38" fillId="0" borderId="12" xfId="0" applyNumberFormat="1" applyFont="1" applyBorder="1" applyAlignment="1">
      <alignment horizontal="center"/>
    </xf>
    <xf numFmtId="9" fontId="38" fillId="0" borderId="14" xfId="0" applyNumberFormat="1" applyFont="1" applyBorder="1" applyAlignment="1">
      <alignment horizontal="center"/>
    </xf>
    <xf numFmtId="9" fontId="38" fillId="0" borderId="15" xfId="0" applyNumberFormat="1" applyFont="1" applyBorder="1" applyAlignment="1">
      <alignment horizontal="center"/>
    </xf>
    <xf numFmtId="164" fontId="0" fillId="0" borderId="16" xfId="0" applyNumberFormat="1" applyFont="1" applyBorder="1" applyAlignment="1">
      <alignment horizontal="center"/>
    </xf>
    <xf numFmtId="164" fontId="0" fillId="0" borderId="16" xfId="0" applyNumberFormat="1" applyFont="1" applyBorder="1" applyAlignment="1">
      <alignment horizontal="left" vertical="top"/>
    </xf>
    <xf numFmtId="0" fontId="0" fillId="0" borderId="17" xfId="0" applyFont="1" applyBorder="1" applyAlignment="1">
      <alignment/>
    </xf>
    <xf numFmtId="164" fontId="0" fillId="0" borderId="0" xfId="0" applyNumberFormat="1" applyFont="1" applyBorder="1" applyAlignment="1">
      <alignment horizontal="left" vertical="top"/>
    </xf>
    <xf numFmtId="0" fontId="0" fillId="0" borderId="12" xfId="0" applyBorder="1" applyAlignment="1">
      <alignment/>
    </xf>
    <xf numFmtId="0" fontId="0" fillId="0" borderId="11" xfId="0" applyBorder="1" applyAlignment="1">
      <alignment horizontal="left" vertical="top" wrapText="1"/>
    </xf>
    <xf numFmtId="0" fontId="0" fillId="0" borderId="0" xfId="0" applyBorder="1" applyAlignment="1">
      <alignment horizontal="left" vertical="top" wrapText="1"/>
    </xf>
    <xf numFmtId="164" fontId="0" fillId="0" borderId="0" xfId="0" applyNumberFormat="1" applyFont="1" applyBorder="1" applyAlignment="1">
      <alignment horizontal="left" vertical="top" wrapText="1"/>
    </xf>
    <xf numFmtId="0" fontId="0" fillId="0" borderId="12" xfId="0" applyBorder="1" applyAlignment="1">
      <alignment horizontal="left" vertical="top" wrapText="1"/>
    </xf>
    <xf numFmtId="3" fontId="0" fillId="0" borderId="11" xfId="0" applyNumberFormat="1" applyBorder="1" applyAlignment="1">
      <alignment horizontal="left" vertical="top" wrapText="1"/>
    </xf>
    <xf numFmtId="3" fontId="0" fillId="0" borderId="0" xfId="0" applyNumberFormat="1" applyBorder="1" applyAlignment="1">
      <alignment horizontal="left" vertical="top" wrapText="1"/>
    </xf>
    <xf numFmtId="169" fontId="0" fillId="0" borderId="0" xfId="0" applyNumberForma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4" fontId="0" fillId="0" borderId="11" xfId="0" applyNumberFormat="1" applyBorder="1" applyAlignment="1">
      <alignment horizontal="left" vertical="top" wrapText="1"/>
    </xf>
    <xf numFmtId="4" fontId="0" fillId="0" borderId="0" xfId="0" applyNumberFormat="1" applyBorder="1" applyAlignment="1">
      <alignment horizontal="left" vertical="top" wrapText="1"/>
    </xf>
    <xf numFmtId="164" fontId="38" fillId="0" borderId="0" xfId="0" applyNumberFormat="1" applyFont="1" applyAlignment="1">
      <alignment horizontal="left" vertical="top"/>
    </xf>
    <xf numFmtId="164" fontId="0" fillId="0" borderId="0" xfId="0" applyNumberFormat="1" applyAlignment="1">
      <alignment vertical="top" wrapText="1"/>
    </xf>
    <xf numFmtId="0" fontId="0" fillId="0" borderId="0" xfId="0" applyAlignment="1">
      <alignment vertical="top"/>
    </xf>
    <xf numFmtId="174" fontId="0" fillId="0" borderId="11" xfId="0" applyNumberFormat="1" applyBorder="1" applyAlignment="1">
      <alignment horizontal="left"/>
    </xf>
    <xf numFmtId="174" fontId="0" fillId="0" borderId="0" xfId="0" applyNumberFormat="1" applyBorder="1" applyAlignment="1">
      <alignment horizontal="left"/>
    </xf>
    <xf numFmtId="169" fontId="0" fillId="0" borderId="0" xfId="0" applyNumberFormat="1" applyBorder="1" applyAlignment="1">
      <alignment horizontal="left"/>
    </xf>
    <xf numFmtId="164" fontId="0" fillId="0" borderId="11" xfId="0" applyNumberFormat="1" applyBorder="1" applyAlignment="1">
      <alignment/>
    </xf>
    <xf numFmtId="3" fontId="0" fillId="0" borderId="0" xfId="0" applyNumberFormat="1" applyBorder="1" applyAlignment="1">
      <alignment horizont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164" fontId="0" fillId="0" borderId="11" xfId="0" applyNumberFormat="1" applyBorder="1" applyAlignment="1">
      <alignment horizontal="left" vertical="top"/>
    </xf>
    <xf numFmtId="164" fontId="0" fillId="0" borderId="0" xfId="0" applyNumberFormat="1" applyBorder="1" applyAlignment="1">
      <alignment horizontal="left" vertical="top"/>
    </xf>
    <xf numFmtId="164" fontId="0" fillId="0" borderId="12" xfId="0" applyNumberFormat="1" applyBorder="1" applyAlignment="1">
      <alignment horizontal="left" vertical="top"/>
    </xf>
    <xf numFmtId="164" fontId="0" fillId="0" borderId="11" xfId="0" applyNumberFormat="1" applyBorder="1" applyAlignment="1">
      <alignment horizontal="left" vertical="top" wrapText="1"/>
    </xf>
    <xf numFmtId="164" fontId="0" fillId="0" borderId="0" xfId="0" applyNumberFormat="1" applyBorder="1" applyAlignment="1">
      <alignment horizontal="left" vertical="top" wrapText="1"/>
    </xf>
    <xf numFmtId="164" fontId="0" fillId="0" borderId="12" xfId="0" applyNumberFormat="1"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38" fillId="0" borderId="16" xfId="0" applyFont="1" applyBorder="1" applyAlignment="1">
      <alignment horizontal="center" wrapText="1"/>
    </xf>
    <xf numFmtId="0" fontId="38" fillId="0" borderId="17" xfId="0" applyFont="1" applyBorder="1" applyAlignment="1">
      <alignment horizontal="center" wrapText="1"/>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19" fillId="0" borderId="0" xfId="53" applyFont="1" applyAlignment="1">
      <alignment horizontal="lef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xf>
    <xf numFmtId="0" fontId="19" fillId="0" borderId="0" xfId="53" applyFont="1" applyAlignment="1">
      <alignment horizontal="left" vertical="top" wrapText="1"/>
    </xf>
    <xf numFmtId="0" fontId="32" fillId="0" borderId="0" xfId="53" applyAlignment="1">
      <alignment horizontal="left" vertical="top" wrapText="1"/>
    </xf>
    <xf numFmtId="0" fontId="0" fillId="0" borderId="0" xfId="0" applyAlignment="1">
      <alignment horizontal="center"/>
    </xf>
    <xf numFmtId="0" fontId="32" fillId="0" borderId="0" xfId="53"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1409700</xdr:colOff>
      <xdr:row>0</xdr:row>
      <xdr:rowOff>1247775</xdr:rowOff>
    </xdr:to>
    <xdr:pic>
      <xdr:nvPicPr>
        <xdr:cNvPr id="1" name="Picture 3"/>
        <xdr:cNvPicPr preferRelativeResize="1">
          <a:picLocks noChangeAspect="1"/>
        </xdr:cNvPicPr>
      </xdr:nvPicPr>
      <xdr:blipFill>
        <a:blip r:embed="rId1"/>
        <a:stretch>
          <a:fillRect/>
        </a:stretch>
      </xdr:blipFill>
      <xdr:spPr>
        <a:xfrm>
          <a:off x="0" y="0"/>
          <a:ext cx="58007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the-tax-rates-of-wall-streeters-and-steelworke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71"/>
  <sheetViews>
    <sheetView tabSelected="1" zoomScalePageLayoutView="0" workbookViewId="0" topLeftCell="A1">
      <selection activeCell="A2" sqref="A2:C2"/>
    </sheetView>
  </sheetViews>
  <sheetFormatPr defaultColWidth="9.140625" defaultRowHeight="15"/>
  <cols>
    <col min="1" max="1" width="36.421875" style="0" customWidth="1"/>
    <col min="2" max="3" width="29.421875" style="1" customWidth="1"/>
    <col min="4" max="4" width="13.28125" style="12" customWidth="1"/>
  </cols>
  <sheetData>
    <row r="1" ht="99.75" customHeight="1"/>
    <row r="2" spans="1:3" ht="14.25">
      <c r="A2" s="91"/>
      <c r="B2" s="91"/>
      <c r="C2" s="91"/>
    </row>
    <row r="3" spans="1:7" ht="30.75" customHeight="1">
      <c r="A3" s="84" t="s">
        <v>48</v>
      </c>
      <c r="B3" s="84"/>
      <c r="C3" s="84"/>
      <c r="D3" s="15"/>
      <c r="E3" s="15"/>
      <c r="F3" s="59"/>
      <c r="G3" s="59"/>
    </row>
    <row r="4" spans="1:7" s="88" customFormat="1" ht="15.75" customHeight="1">
      <c r="A4" s="90" t="s">
        <v>49</v>
      </c>
      <c r="B4" s="89"/>
      <c r="C4" s="89"/>
      <c r="D4" s="86"/>
      <c r="E4" s="86"/>
      <c r="F4" s="87"/>
      <c r="G4" s="87"/>
    </row>
    <row r="5" spans="1:7" s="88" customFormat="1" ht="15.75" customHeight="1">
      <c r="A5" s="92"/>
      <c r="B5" s="85"/>
      <c r="C5" s="85"/>
      <c r="D5" s="86"/>
      <c r="E5" s="86"/>
      <c r="F5" s="87"/>
      <c r="G5" s="87"/>
    </row>
    <row r="6" ht="15" thickBot="1"/>
    <row r="7" spans="1:4" s="6" customFormat="1" ht="14.25">
      <c r="A7" s="16"/>
      <c r="B7" s="65" t="s">
        <v>15</v>
      </c>
      <c r="C7" s="66"/>
      <c r="D7" s="12"/>
    </row>
    <row r="8" spans="1:4" s="7" customFormat="1" ht="28.5">
      <c r="A8" s="17" t="s">
        <v>0</v>
      </c>
      <c r="B8" s="18" t="s">
        <v>7</v>
      </c>
      <c r="C8" s="19" t="s">
        <v>8</v>
      </c>
      <c r="D8" s="13"/>
    </row>
    <row r="9" spans="1:3" ht="14.25">
      <c r="A9" s="20" t="s">
        <v>26</v>
      </c>
      <c r="B9" s="21">
        <v>349874</v>
      </c>
      <c r="C9" s="22"/>
    </row>
    <row r="10" spans="1:3" ht="14.25">
      <c r="A10" s="20" t="s">
        <v>27</v>
      </c>
      <c r="B10" s="21"/>
      <c r="C10" s="23">
        <v>172463</v>
      </c>
    </row>
    <row r="11" spans="1:3" ht="14.25">
      <c r="A11" s="20" t="s">
        <v>28</v>
      </c>
      <c r="B11" s="21"/>
      <c r="C11" s="22">
        <v>1260</v>
      </c>
    </row>
    <row r="12" spans="1:3" ht="14.25">
      <c r="A12" s="20" t="s">
        <v>29</v>
      </c>
      <c r="B12" s="21">
        <v>7200</v>
      </c>
      <c r="C12" s="22"/>
    </row>
    <row r="13" spans="1:3" ht="14.25">
      <c r="A13" s="20" t="s">
        <v>30</v>
      </c>
      <c r="B13" s="21"/>
      <c r="C13" s="22">
        <v>30400</v>
      </c>
    </row>
    <row r="14" spans="1:3" ht="14.25">
      <c r="A14" s="20" t="s">
        <v>31</v>
      </c>
      <c r="B14" s="21">
        <f>118500*0.062</f>
        <v>7347</v>
      </c>
      <c r="C14" s="22"/>
    </row>
    <row r="15" spans="1:3" ht="14.25">
      <c r="A15" s="20" t="s">
        <v>32</v>
      </c>
      <c r="B15" s="21">
        <f>1000000*0.0145</f>
        <v>14500</v>
      </c>
      <c r="C15" s="22"/>
    </row>
    <row r="16" spans="1:3" ht="14.25">
      <c r="A16" s="20" t="s">
        <v>33</v>
      </c>
      <c r="B16" s="21">
        <f>118500*0.062</f>
        <v>7347</v>
      </c>
      <c r="C16" s="22"/>
    </row>
    <row r="17" spans="1:3" ht="14.25">
      <c r="A17" s="20" t="s">
        <v>34</v>
      </c>
      <c r="B17" s="21">
        <f>1000000*0.0145</f>
        <v>14500</v>
      </c>
      <c r="C17" s="22"/>
    </row>
    <row r="18" spans="1:3" ht="14.25">
      <c r="A18" s="20" t="s">
        <v>23</v>
      </c>
      <c r="B18" s="21">
        <f>1000000*C48*0.25</f>
        <v>55534.93544880333</v>
      </c>
      <c r="C18" s="22">
        <f>1000000*C48*0.75</f>
        <v>166604.80634640998</v>
      </c>
    </row>
    <row r="19" spans="1:3" s="2" customFormat="1" ht="15" thickBot="1">
      <c r="A19" s="24" t="s">
        <v>2</v>
      </c>
      <c r="B19" s="25">
        <f>SUM(B9:B18)</f>
        <v>456302.93544880336</v>
      </c>
      <c r="C19" s="26">
        <f>SUM(C10:C18)</f>
        <v>370727.80634640995</v>
      </c>
    </row>
    <row r="20" spans="2:3" s="2" customFormat="1" ht="14.25">
      <c r="B20" s="3"/>
      <c r="C20" s="3"/>
    </row>
    <row r="21" spans="2:3" s="2" customFormat="1" ht="15" thickBot="1">
      <c r="B21" s="3"/>
      <c r="C21" s="3"/>
    </row>
    <row r="22" spans="1:3" s="2" customFormat="1" ht="14.25">
      <c r="A22" s="27"/>
      <c r="B22" s="65" t="s">
        <v>16</v>
      </c>
      <c r="C22" s="66"/>
    </row>
    <row r="23" spans="1:3" s="2" customFormat="1" ht="28.5">
      <c r="A23" s="28"/>
      <c r="B23" s="18" t="s">
        <v>7</v>
      </c>
      <c r="C23" s="19" t="s">
        <v>8</v>
      </c>
    </row>
    <row r="24" spans="1:3" s="4" customFormat="1" ht="14.25">
      <c r="A24" s="29" t="s">
        <v>6</v>
      </c>
      <c r="B24" s="30">
        <v>1000000</v>
      </c>
      <c r="C24" s="31">
        <v>1000000</v>
      </c>
    </row>
    <row r="25" spans="1:4" s="4" customFormat="1" ht="14.25">
      <c r="A25" s="29" t="s">
        <v>37</v>
      </c>
      <c r="B25" s="32">
        <f>B24*0.008/0.41</f>
        <v>19512.19512195122</v>
      </c>
      <c r="C25" s="31"/>
      <c r="D25" s="12"/>
    </row>
    <row r="26" spans="1:3" s="4" customFormat="1" ht="14.25">
      <c r="A26" s="29" t="s">
        <v>4</v>
      </c>
      <c r="B26" s="30">
        <f>B16</f>
        <v>7347</v>
      </c>
      <c r="C26" s="31"/>
    </row>
    <row r="27" spans="1:3" s="4" customFormat="1" ht="14.25">
      <c r="A27" s="29" t="s">
        <v>5</v>
      </c>
      <c r="B27" s="30">
        <f>B17</f>
        <v>14500</v>
      </c>
      <c r="C27" s="31"/>
    </row>
    <row r="28" spans="1:3" s="4" customFormat="1" ht="14.25">
      <c r="A28" s="29" t="s">
        <v>1</v>
      </c>
      <c r="B28" s="32">
        <f>B18</f>
        <v>55534.93544880333</v>
      </c>
      <c r="C28" s="33">
        <f>C18</f>
        <v>166604.80634640998</v>
      </c>
    </row>
    <row r="29" spans="1:3" ht="14.25">
      <c r="A29" s="20" t="s">
        <v>39</v>
      </c>
      <c r="B29" s="21"/>
      <c r="C29" s="33">
        <f>-(C24/C62)*C65</f>
        <v>-111201.98598981812</v>
      </c>
    </row>
    <row r="30" spans="1:4" s="2" customFormat="1" ht="14.25">
      <c r="A30" s="28" t="s">
        <v>2</v>
      </c>
      <c r="B30" s="34">
        <f>SUM(B24:B29)</f>
        <v>1096894.1305707544</v>
      </c>
      <c r="C30" s="35">
        <f>SUM(C24:C29)</f>
        <v>1055402.8203565918</v>
      </c>
      <c r="D30" s="4"/>
    </row>
    <row r="31" spans="1:4" s="2" customFormat="1" ht="15" thickBot="1">
      <c r="A31" s="24" t="s">
        <v>3</v>
      </c>
      <c r="B31" s="36">
        <f>B19/B30</f>
        <v>0.415995420826413</v>
      </c>
      <c r="C31" s="37">
        <f>C19/C30</f>
        <v>0.3512666435941029</v>
      </c>
      <c r="D31" s="12"/>
    </row>
    <row r="32" spans="2:4" s="2" customFormat="1" ht="15" thickBot="1">
      <c r="B32" s="5"/>
      <c r="C32" s="5"/>
      <c r="D32" s="12"/>
    </row>
    <row r="33" spans="1:4" s="2" customFormat="1" ht="28.5" customHeight="1">
      <c r="A33" s="27"/>
      <c r="B33" s="76" t="s">
        <v>47</v>
      </c>
      <c r="C33" s="77"/>
      <c r="D33" s="12"/>
    </row>
    <row r="34" spans="1:4" s="2" customFormat="1" ht="14.25">
      <c r="A34" s="20" t="s">
        <v>46</v>
      </c>
      <c r="B34" s="34"/>
      <c r="C34" s="31">
        <f>-(C24/0.1205)*0.0304</f>
        <v>-252282.15767634855</v>
      </c>
      <c r="D34" s="57"/>
    </row>
    <row r="35" spans="1:4" s="2" customFormat="1" ht="14.25">
      <c r="A35" s="28" t="s">
        <v>2</v>
      </c>
      <c r="B35" s="34"/>
      <c r="C35" s="35">
        <f>SUM(C24:C28)+C34</f>
        <v>914322.6486700614</v>
      </c>
      <c r="D35" s="57"/>
    </row>
    <row r="36" spans="1:4" s="2" customFormat="1" ht="15" thickBot="1">
      <c r="A36" s="24" t="s">
        <v>3</v>
      </c>
      <c r="B36" s="36"/>
      <c r="C36" s="37">
        <f>C19/C35</f>
        <v>0.40546715854152404</v>
      </c>
      <c r="D36" s="57"/>
    </row>
    <row r="37" spans="2:4" s="4" customFormat="1" ht="15" thickBot="1">
      <c r="B37" s="8"/>
      <c r="C37" s="8"/>
      <c r="D37" s="12"/>
    </row>
    <row r="38" spans="1:5" s="4" customFormat="1" ht="14.25">
      <c r="A38" s="27" t="s">
        <v>24</v>
      </c>
      <c r="B38" s="38"/>
      <c r="C38" s="38"/>
      <c r="D38" s="39"/>
      <c r="E38" s="40"/>
    </row>
    <row r="39" spans="1:7" ht="72" customHeight="1">
      <c r="A39" s="73" t="s">
        <v>9</v>
      </c>
      <c r="B39" s="74"/>
      <c r="C39" s="74"/>
      <c r="D39" s="74"/>
      <c r="E39" s="75"/>
      <c r="F39" s="15"/>
      <c r="G39" s="15"/>
    </row>
    <row r="40" spans="1:7" ht="14.25">
      <c r="A40" s="43"/>
      <c r="B40" s="44"/>
      <c r="C40" s="44"/>
      <c r="D40" s="45"/>
      <c r="E40" s="46"/>
      <c r="F40" s="9"/>
      <c r="G40" s="9"/>
    </row>
    <row r="41" spans="1:7" ht="14.25" customHeight="1">
      <c r="A41" s="73" t="s">
        <v>38</v>
      </c>
      <c r="B41" s="74"/>
      <c r="C41" s="74"/>
      <c r="D41" s="74"/>
      <c r="E41" s="75"/>
      <c r="F41" s="10"/>
      <c r="G41" s="10"/>
    </row>
    <row r="42" spans="1:5" ht="14.25">
      <c r="A42" s="20"/>
      <c r="B42" s="21"/>
      <c r="C42" s="21"/>
      <c r="D42" s="41"/>
      <c r="E42" s="42"/>
    </row>
    <row r="43" spans="1:7" ht="14.25" customHeight="1">
      <c r="A43" s="73" t="s">
        <v>17</v>
      </c>
      <c r="B43" s="74"/>
      <c r="C43" s="74"/>
      <c r="D43" s="74"/>
      <c r="E43" s="75"/>
      <c r="F43" s="15"/>
      <c r="G43" s="15"/>
    </row>
    <row r="44" spans="1:7" ht="28.5" customHeight="1">
      <c r="A44" s="73" t="s">
        <v>18</v>
      </c>
      <c r="B44" s="74"/>
      <c r="C44" s="74"/>
      <c r="D44" s="74"/>
      <c r="E44" s="75"/>
      <c r="F44" s="15"/>
      <c r="G44" s="15"/>
    </row>
    <row r="45" spans="1:7" ht="14.25">
      <c r="A45" s="43"/>
      <c r="B45" s="44"/>
      <c r="C45" s="44"/>
      <c r="D45" s="44"/>
      <c r="E45" s="46"/>
      <c r="F45" s="10"/>
      <c r="G45" s="10"/>
    </row>
    <row r="46" spans="1:7" ht="29.25" customHeight="1">
      <c r="A46" s="73" t="s">
        <v>21</v>
      </c>
      <c r="B46" s="74"/>
      <c r="C46" s="74"/>
      <c r="D46" s="74"/>
      <c r="E46" s="75"/>
      <c r="F46" s="15"/>
      <c r="G46" s="15"/>
    </row>
    <row r="47" spans="1:7" ht="60" customHeight="1">
      <c r="A47" s="73" t="s">
        <v>20</v>
      </c>
      <c r="B47" s="74"/>
      <c r="C47" s="74"/>
      <c r="D47" s="74"/>
      <c r="E47" s="75"/>
      <c r="F47" s="15"/>
      <c r="G47" s="15"/>
    </row>
    <row r="48" spans="1:7" ht="14.25">
      <c r="A48" s="47">
        <v>994393494</v>
      </c>
      <c r="B48" s="48">
        <v>220894314</v>
      </c>
      <c r="C48" s="49">
        <f>B48/A48</f>
        <v>0.2221397417952133</v>
      </c>
      <c r="D48" s="50"/>
      <c r="E48" s="51"/>
      <c r="F48" s="15"/>
      <c r="G48" s="15"/>
    </row>
    <row r="49" spans="1:5" ht="14.25">
      <c r="A49" s="20"/>
      <c r="B49" s="21"/>
      <c r="C49" s="21"/>
      <c r="D49" s="41"/>
      <c r="E49" s="42"/>
    </row>
    <row r="50" spans="1:7" ht="30.75" customHeight="1">
      <c r="A50" s="73" t="s">
        <v>22</v>
      </c>
      <c r="B50" s="74"/>
      <c r="C50" s="74"/>
      <c r="D50" s="74"/>
      <c r="E50" s="75"/>
      <c r="F50" s="15"/>
      <c r="G50" s="15"/>
    </row>
    <row r="51" spans="1:7" ht="148.5" customHeight="1">
      <c r="A51" s="73" t="s">
        <v>19</v>
      </c>
      <c r="B51" s="74"/>
      <c r="C51" s="74"/>
      <c r="D51" s="74"/>
      <c r="E51" s="75"/>
      <c r="F51" s="15"/>
      <c r="G51" s="15"/>
    </row>
    <row r="52" spans="1:7" ht="14.25">
      <c r="A52" s="43"/>
      <c r="B52" s="44"/>
      <c r="C52" s="44"/>
      <c r="D52" s="44"/>
      <c r="E52" s="46"/>
      <c r="F52" s="10"/>
      <c r="G52" s="10"/>
    </row>
    <row r="53" spans="1:7" ht="28.5" customHeight="1">
      <c r="A53" s="73" t="s">
        <v>35</v>
      </c>
      <c r="B53" s="74"/>
      <c r="C53" s="74"/>
      <c r="D53" s="74"/>
      <c r="E53" s="75"/>
      <c r="F53" s="15"/>
      <c r="G53" s="15"/>
    </row>
    <row r="54" spans="1:7" ht="30" customHeight="1">
      <c r="A54" s="73" t="s">
        <v>36</v>
      </c>
      <c r="B54" s="74"/>
      <c r="C54" s="74"/>
      <c r="D54" s="74"/>
      <c r="E54" s="75"/>
      <c r="F54" s="15"/>
      <c r="G54" s="15"/>
    </row>
    <row r="55" spans="1:5" ht="14.25">
      <c r="A55" s="20"/>
      <c r="B55" s="21"/>
      <c r="C55" s="21"/>
      <c r="D55" s="41"/>
      <c r="E55" s="42"/>
    </row>
    <row r="56" spans="1:7" ht="44.25" customHeight="1">
      <c r="A56" s="73" t="s">
        <v>25</v>
      </c>
      <c r="B56" s="74"/>
      <c r="C56" s="74"/>
      <c r="D56" s="74"/>
      <c r="E56" s="75"/>
      <c r="F56" s="15"/>
      <c r="G56" s="15"/>
    </row>
    <row r="57" spans="1:7" ht="59.25" customHeight="1">
      <c r="A57" s="73" t="s">
        <v>10</v>
      </c>
      <c r="B57" s="74"/>
      <c r="C57" s="74"/>
      <c r="D57" s="74"/>
      <c r="E57" s="75"/>
      <c r="F57" s="14"/>
      <c r="G57" s="14"/>
    </row>
    <row r="58" spans="1:7" ht="14.25">
      <c r="A58" s="52"/>
      <c r="B58" s="53"/>
      <c r="C58" s="53"/>
      <c r="D58" s="53"/>
      <c r="E58" s="54"/>
      <c r="F58" s="11"/>
      <c r="G58" s="11"/>
    </row>
    <row r="59" spans="1:7" ht="30.75" customHeight="1">
      <c r="A59" s="73" t="s">
        <v>45</v>
      </c>
      <c r="B59" s="74"/>
      <c r="C59" s="74"/>
      <c r="D59" s="74"/>
      <c r="E59" s="75"/>
      <c r="F59" s="15"/>
      <c r="G59" s="15"/>
    </row>
    <row r="60" spans="1:7" ht="29.25" customHeight="1">
      <c r="A60" s="73" t="s">
        <v>11</v>
      </c>
      <c r="B60" s="74"/>
      <c r="C60" s="74"/>
      <c r="D60" s="74"/>
      <c r="E60" s="75"/>
      <c r="F60" s="15"/>
      <c r="G60" s="15"/>
    </row>
    <row r="61" spans="1:7" ht="14.25" customHeight="1">
      <c r="A61" s="73" t="s">
        <v>12</v>
      </c>
      <c r="B61" s="74"/>
      <c r="C61" s="74"/>
      <c r="D61" s="74"/>
      <c r="E61" s="75"/>
      <c r="F61" s="15"/>
      <c r="G61" s="15"/>
    </row>
    <row r="62" spans="1:7" ht="14.25">
      <c r="A62" s="55">
        <v>13008.68</v>
      </c>
      <c r="B62" s="56">
        <v>17689.86</v>
      </c>
      <c r="C62" s="49">
        <f>(B62-A62)/A62</f>
        <v>0.35985049982012013</v>
      </c>
      <c r="D62" s="44"/>
      <c r="E62" s="46"/>
      <c r="F62" s="10"/>
      <c r="G62" s="10"/>
    </row>
    <row r="63" spans="1:7" ht="30.75" customHeight="1">
      <c r="A63" s="73" t="s">
        <v>13</v>
      </c>
      <c r="B63" s="74"/>
      <c r="C63" s="74"/>
      <c r="D63" s="74"/>
      <c r="E63" s="75"/>
      <c r="F63" s="15"/>
      <c r="G63" s="15"/>
    </row>
    <row r="64" spans="1:7" ht="29.25" customHeight="1">
      <c r="A64" s="73" t="s">
        <v>14</v>
      </c>
      <c r="B64" s="74"/>
      <c r="C64" s="74"/>
      <c r="D64" s="74"/>
      <c r="E64" s="75"/>
      <c r="F64" s="15"/>
      <c r="G64" s="15"/>
    </row>
    <row r="65" spans="1:5" ht="14.25">
      <c r="A65" s="60">
        <v>229.104</v>
      </c>
      <c r="B65" s="61">
        <v>238.654</v>
      </c>
      <c r="C65" s="62">
        <f>(B65-A65)/B65</f>
        <v>0.040016090239426046</v>
      </c>
      <c r="D65" s="41"/>
      <c r="E65" s="42"/>
    </row>
    <row r="66" spans="1:5" ht="14.25">
      <c r="A66" s="63"/>
      <c r="B66" s="64"/>
      <c r="C66" s="21"/>
      <c r="D66" s="41"/>
      <c r="E66" s="42"/>
    </row>
    <row r="67" spans="1:7" ht="28.5" customHeight="1">
      <c r="A67" s="70" t="s">
        <v>44</v>
      </c>
      <c r="B67" s="71"/>
      <c r="C67" s="71"/>
      <c r="D67" s="71"/>
      <c r="E67" s="72"/>
      <c r="F67" s="58"/>
      <c r="G67" s="58"/>
    </row>
    <row r="68" spans="1:5" ht="14.25">
      <c r="A68" s="67" t="s">
        <v>40</v>
      </c>
      <c r="B68" s="68"/>
      <c r="C68" s="68"/>
      <c r="D68" s="68"/>
      <c r="E68" s="69"/>
    </row>
    <row r="69" spans="1:5" ht="14.25">
      <c r="A69" s="78" t="s">
        <v>41</v>
      </c>
      <c r="B69" s="79"/>
      <c r="C69" s="79"/>
      <c r="D69" s="79"/>
      <c r="E69" s="80"/>
    </row>
    <row r="70" spans="1:5" ht="14.25">
      <c r="A70" s="73" t="s">
        <v>42</v>
      </c>
      <c r="B70" s="74"/>
      <c r="C70" s="74"/>
      <c r="D70" s="74"/>
      <c r="E70" s="75"/>
    </row>
    <row r="71" spans="1:5" ht="15" thickBot="1">
      <c r="A71" s="81" t="s">
        <v>43</v>
      </c>
      <c r="B71" s="82"/>
      <c r="C71" s="82"/>
      <c r="D71" s="82"/>
      <c r="E71" s="83"/>
    </row>
  </sheetData>
  <sheetProtection/>
  <mergeCells count="28">
    <mergeCell ref="A4:C4"/>
    <mergeCell ref="A2:C2"/>
    <mergeCell ref="A39:E39"/>
    <mergeCell ref="A69:E69"/>
    <mergeCell ref="A70:E70"/>
    <mergeCell ref="A71:E71"/>
    <mergeCell ref="A3:C3"/>
    <mergeCell ref="A61:E61"/>
    <mergeCell ref="A50:E50"/>
    <mergeCell ref="A47:E47"/>
    <mergeCell ref="A46:E46"/>
    <mergeCell ref="A44:E44"/>
    <mergeCell ref="A59:E59"/>
    <mergeCell ref="A57:E57"/>
    <mergeCell ref="A56:E56"/>
    <mergeCell ref="A53:E53"/>
    <mergeCell ref="A54:E54"/>
    <mergeCell ref="A51:E51"/>
    <mergeCell ref="B7:C7"/>
    <mergeCell ref="B22:C22"/>
    <mergeCell ref="A68:E68"/>
    <mergeCell ref="A67:E67"/>
    <mergeCell ref="A63:E63"/>
    <mergeCell ref="A64:E64"/>
    <mergeCell ref="A60:E60"/>
    <mergeCell ref="B33:C33"/>
    <mergeCell ref="A43:E43"/>
    <mergeCell ref="A41:E41"/>
  </mergeCells>
  <hyperlinks>
    <hyperlink ref="A4" r:id="rId1" display="http://www.justfactsdaily.com/the-tax-rates-of-wall-streeters-and-steelworkers/"/>
  </hyperlinks>
  <printOptions/>
  <pageMargins left="0.7" right="0.7" top="0.75" bottom="0.75" header="0.3" footer="0.3"/>
  <pageSetup orientation="portrait" r:id="rId3"/>
  <ignoredErrors>
    <ignoredError sqref="B19:C19 B30:C30 C35" emptyCellReference="1"/>
    <ignoredError sqref="B15:B1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2015-09-11T20:04:59Z</dcterms:created>
  <dcterms:modified xsi:type="dcterms:W3CDTF">2015-09-13T00:16:15Z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